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6\заседание 32 от 29.12.2016\"/>
    </mc:Choice>
  </mc:AlternateContent>
  <bookViews>
    <workbookView xWindow="0" yWindow="0" windowWidth="24000" windowHeight="9645" tabRatio="775" activeTab="5"/>
  </bookViews>
  <sheets>
    <sheet name="прил 12(ВМП)" sheetId="19" r:id="rId1"/>
    <sheet name="прил 11(АПП)" sheetId="18" r:id="rId2"/>
    <sheet name="прил 8" sheetId="28" r:id="rId3"/>
    <sheet name="прил 7.1 " sheetId="29" r:id="rId4"/>
    <sheet name="прил 7" sheetId="24" r:id="rId5"/>
    <sheet name="прил 6.1 " sheetId="27" r:id="rId6"/>
    <sheet name="прил 6" sheetId="22" r:id="rId7"/>
    <sheet name="прил5.1 " sheetId="30" r:id="rId8"/>
    <sheet name="прил 5" sheetId="15" r:id="rId9"/>
    <sheet name="прил 4.1 " sheetId="26" r:id="rId10"/>
    <sheet name="прил 4" sheetId="12" r:id="rId11"/>
    <sheet name="прил 3.2" sheetId="13" r:id="rId12"/>
    <sheet name="прил 3.1" sheetId="25" r:id="rId13"/>
    <sheet name="прил 3" sheetId="11" r:id="rId14"/>
    <sheet name="прил 2 подуш." sheetId="1" r:id="rId15"/>
    <sheet name="прил 1.9" sheetId="2" r:id="rId16"/>
    <sheet name="прил 1.8" sheetId="3" r:id="rId17"/>
    <sheet name="прил 1.7" sheetId="4" r:id="rId18"/>
    <sheet name="прил 1.6" sheetId="5" r:id="rId19"/>
    <sheet name="прил 1.5" sheetId="6" r:id="rId20"/>
    <sheet name="прил 1.4" sheetId="7" r:id="rId21"/>
    <sheet name="прил 1.3" sheetId="8" r:id="rId22"/>
    <sheet name="прил 1.2" sheetId="9" r:id="rId23"/>
    <sheet name="прил 1.1" sheetId="10" r:id="rId24"/>
  </sheets>
  <externalReferences>
    <externalReference r:id="rId25"/>
    <externalReference r:id="rId26"/>
    <externalReference r:id="rId27"/>
  </externalReferences>
  <definedNames>
    <definedName name="_xlnm._FilterDatabase" localSheetId="15" hidden="1">'прил 1.9'!$A$1:$O$68</definedName>
    <definedName name="_xlnm._FilterDatabase" localSheetId="14" hidden="1">'прил 2 подуш.'!$A$1:$O$836</definedName>
    <definedName name="_xlnm.Print_Titles" localSheetId="23">'прил 1.1'!$4:$5</definedName>
    <definedName name="_xlnm.Print_Titles" localSheetId="22">'прил 1.2'!$4:$5</definedName>
    <definedName name="_xlnm.Print_Titles" localSheetId="21">'прил 1.3'!$4:$4</definedName>
    <definedName name="_xlnm.Print_Titles" localSheetId="20">'прил 1.4'!$4:$4</definedName>
    <definedName name="_xlnm.Print_Titles" localSheetId="19">'прил 1.5'!$4:$5</definedName>
    <definedName name="_xlnm.Print_Titles" localSheetId="18">'прил 1.6'!$3:$3</definedName>
    <definedName name="_xlnm.Print_Titles" localSheetId="17">'прил 1.7'!$3:$4</definedName>
    <definedName name="_xlnm.Print_Titles" localSheetId="16">'прил 1.8'!$3:$4</definedName>
    <definedName name="_xlnm.Print_Titles" localSheetId="15">'прил 1.9'!$3:$4</definedName>
    <definedName name="_xlnm.Print_Area" localSheetId="15">'прил 1.9'!$A$1:$O$68</definedName>
    <definedName name="_xlnm.Print_Area" localSheetId="1">'прил 11(АПП)'!$A$1:$P$103</definedName>
    <definedName name="_xlnm.Print_Area" localSheetId="12">'прил 3.1'!$A$1:$C$16</definedName>
    <definedName name="_xlnm.Print_Area" localSheetId="10">'прил 4'!$A$1:$H$7</definedName>
    <definedName name="_xlnm.Print_Area" localSheetId="9">'прил 4.1 '!$A$1:$C$34</definedName>
    <definedName name="_xlnm.Print_Area" localSheetId="8">'прил 5'!$A$1:$H$6</definedName>
    <definedName name="_xlnm.Print_Area" localSheetId="5">'прил 6.1 '!$A$1:$C$27</definedName>
    <definedName name="_xlnm.Print_Area" localSheetId="3">'прил 7.1 '!$A$1:$C$26</definedName>
    <definedName name="_xlnm.Print_Area" localSheetId="7">'прил5.1 '!$A$1:$C$16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3" i="18" l="1"/>
  <c r="H103" i="18"/>
  <c r="I103" i="18"/>
  <c r="J103" i="18"/>
  <c r="K103" i="18"/>
  <c r="L103" i="18"/>
  <c r="M103" i="18"/>
  <c r="N103" i="18"/>
  <c r="O103" i="18"/>
  <c r="P103" i="18"/>
  <c r="F103" i="18"/>
  <c r="E103" i="18"/>
  <c r="C9" i="30" l="1"/>
  <c r="C16" i="30" s="1"/>
  <c r="B9" i="30"/>
  <c r="B16" i="30" s="1"/>
  <c r="H6" i="15" l="1"/>
  <c r="G6" i="15"/>
  <c r="G12" i="13"/>
  <c r="C20" i="29" l="1"/>
  <c r="B20" i="29"/>
  <c r="C14" i="29"/>
  <c r="B14" i="29"/>
  <c r="C8" i="29"/>
  <c r="C26" i="29" s="1"/>
  <c r="B8" i="29"/>
  <c r="B26" i="29" s="1"/>
  <c r="I70" i="13" l="1"/>
  <c r="H70" i="13"/>
  <c r="G70" i="13"/>
  <c r="F70" i="13"/>
  <c r="E70" i="13"/>
  <c r="D70" i="13"/>
  <c r="K69" i="13"/>
  <c r="J69" i="13"/>
  <c r="K68" i="13"/>
  <c r="J68" i="13"/>
  <c r="K67" i="13"/>
  <c r="J67" i="13"/>
  <c r="K66" i="13"/>
  <c r="J66" i="13"/>
  <c r="K65" i="13"/>
  <c r="J65" i="13"/>
  <c r="K64" i="13"/>
  <c r="J64" i="13"/>
  <c r="K63" i="13"/>
  <c r="J63" i="13"/>
  <c r="K62" i="13"/>
  <c r="J62" i="13"/>
  <c r="K61" i="13"/>
  <c r="J61" i="13"/>
  <c r="K60" i="13"/>
  <c r="J60" i="13"/>
  <c r="K59" i="13"/>
  <c r="J59" i="13"/>
  <c r="K58" i="13"/>
  <c r="J58" i="13"/>
  <c r="K57" i="13"/>
  <c r="J57" i="13"/>
  <c r="K56" i="13"/>
  <c r="J56" i="13"/>
  <c r="K55" i="13"/>
  <c r="J55" i="13"/>
  <c r="K54" i="13"/>
  <c r="J54" i="13"/>
  <c r="K53" i="13"/>
  <c r="J53" i="13"/>
  <c r="K52" i="13"/>
  <c r="J52" i="13"/>
  <c r="K51" i="13"/>
  <c r="J51" i="13"/>
  <c r="K50" i="13"/>
  <c r="J50" i="13"/>
  <c r="K49" i="13"/>
  <c r="J49" i="13"/>
  <c r="K48" i="13"/>
  <c r="J48" i="13"/>
  <c r="K47" i="13"/>
  <c r="J47" i="13"/>
  <c r="K46" i="13"/>
  <c r="J46" i="13"/>
  <c r="K45" i="13"/>
  <c r="J45" i="13"/>
  <c r="K44" i="13"/>
  <c r="J44" i="13"/>
  <c r="K43" i="13"/>
  <c r="J43" i="13"/>
  <c r="K42" i="13"/>
  <c r="J42" i="13"/>
  <c r="K41" i="13"/>
  <c r="J41" i="13"/>
  <c r="K40" i="13"/>
  <c r="J40" i="13"/>
  <c r="K39" i="13"/>
  <c r="J39" i="13"/>
  <c r="K38" i="13"/>
  <c r="J38" i="13"/>
  <c r="K37" i="13"/>
  <c r="J37" i="13"/>
  <c r="K36" i="13"/>
  <c r="J36" i="13"/>
  <c r="K35" i="13"/>
  <c r="J35" i="13"/>
  <c r="K34" i="13"/>
  <c r="J34" i="13"/>
  <c r="K33" i="13"/>
  <c r="J33" i="13"/>
  <c r="K32" i="13"/>
  <c r="J32" i="13"/>
  <c r="K31" i="13"/>
  <c r="J31" i="13"/>
  <c r="K30" i="13"/>
  <c r="J30" i="13"/>
  <c r="K29" i="13"/>
  <c r="J29" i="13"/>
  <c r="K28" i="13"/>
  <c r="J28" i="13"/>
  <c r="K27" i="13"/>
  <c r="J27" i="13"/>
  <c r="K26" i="13"/>
  <c r="J26" i="13"/>
  <c r="K25" i="13"/>
  <c r="J25" i="13"/>
  <c r="K24" i="13"/>
  <c r="J24" i="13"/>
  <c r="K23" i="13"/>
  <c r="J23" i="13"/>
  <c r="K22" i="13"/>
  <c r="J22" i="13"/>
  <c r="K21" i="13"/>
  <c r="J21" i="13"/>
  <c r="K20" i="13"/>
  <c r="J20" i="13"/>
  <c r="K19" i="13"/>
  <c r="J19" i="13"/>
  <c r="K18" i="13"/>
  <c r="J18" i="13"/>
  <c r="K17" i="13"/>
  <c r="J17" i="13"/>
  <c r="K16" i="13"/>
  <c r="J16" i="13"/>
  <c r="K15" i="13"/>
  <c r="J15" i="13"/>
  <c r="K14" i="13"/>
  <c r="J14" i="13"/>
  <c r="K13" i="13"/>
  <c r="J13" i="13"/>
  <c r="K12" i="13"/>
  <c r="J12" i="13"/>
  <c r="K11" i="13"/>
  <c r="J11" i="13"/>
  <c r="K10" i="13"/>
  <c r="J10" i="13"/>
  <c r="K9" i="13"/>
  <c r="J9" i="13"/>
  <c r="K8" i="13"/>
  <c r="J8" i="13"/>
  <c r="K70" i="13" l="1"/>
  <c r="J70" i="13"/>
  <c r="C27" i="27"/>
  <c r="B27" i="27"/>
  <c r="C16" i="27"/>
  <c r="B16" i="27"/>
  <c r="C29" i="26"/>
  <c r="B29" i="26"/>
  <c r="C24" i="26"/>
  <c r="B24" i="26"/>
  <c r="B18" i="26" s="1"/>
  <c r="C19" i="26"/>
  <c r="B19" i="26"/>
  <c r="C7" i="26"/>
  <c r="B7" i="26"/>
  <c r="C16" i="25"/>
  <c r="B16" i="25"/>
  <c r="C18" i="26" l="1"/>
  <c r="H5" i="24"/>
  <c r="G5" i="24"/>
  <c r="G6" i="22" l="1"/>
  <c r="G5" i="22"/>
  <c r="H6" i="22" l="1"/>
  <c r="H5" i="22"/>
  <c r="D7" i="12" l="1"/>
  <c r="E7" i="12"/>
  <c r="F7" i="12"/>
  <c r="C7" i="12"/>
  <c r="H5" i="12"/>
  <c r="H7" i="12" s="1"/>
  <c r="G5" i="12"/>
  <c r="H6" i="12"/>
  <c r="G6" i="12"/>
  <c r="G7" i="12" l="1"/>
  <c r="U67" i="2"/>
  <c r="T67" i="2"/>
  <c r="S67" i="2"/>
  <c r="R67" i="2"/>
  <c r="Q67" i="2"/>
  <c r="U66" i="2"/>
  <c r="T66" i="2"/>
  <c r="S66" i="2"/>
  <c r="R66" i="2"/>
  <c r="U65" i="2"/>
  <c r="T65" i="2"/>
  <c r="S65" i="2"/>
  <c r="R65" i="2"/>
  <c r="Q65" i="2"/>
  <c r="U64" i="2"/>
  <c r="T64" i="2"/>
  <c r="S64" i="2"/>
  <c r="R64" i="2"/>
  <c r="U63" i="2"/>
  <c r="T63" i="2"/>
  <c r="S63" i="2"/>
  <c r="R63" i="2"/>
  <c r="Q63" i="2"/>
  <c r="U62" i="2"/>
  <c r="T62" i="2"/>
  <c r="S62" i="2"/>
  <c r="R62" i="2"/>
  <c r="U61" i="2"/>
  <c r="T61" i="2"/>
  <c r="S61" i="2"/>
  <c r="R61" i="2"/>
  <c r="Q61" i="2"/>
  <c r="U60" i="2"/>
  <c r="T60" i="2"/>
  <c r="S60" i="2"/>
  <c r="R60" i="2"/>
  <c r="U59" i="2"/>
  <c r="T59" i="2"/>
  <c r="S59" i="2"/>
  <c r="R59" i="2"/>
  <c r="Q59" i="2"/>
  <c r="U58" i="2"/>
  <c r="T58" i="2"/>
  <c r="S58" i="2"/>
  <c r="R58" i="2"/>
  <c r="U57" i="2"/>
  <c r="T57" i="2"/>
  <c r="S57" i="2"/>
  <c r="R57" i="2"/>
  <c r="Q57" i="2"/>
  <c r="U56" i="2"/>
  <c r="T56" i="2"/>
  <c r="S56" i="2"/>
  <c r="R56" i="2"/>
  <c r="U55" i="2"/>
  <c r="T55" i="2"/>
  <c r="S55" i="2"/>
  <c r="R55" i="2"/>
  <c r="Q55" i="2"/>
  <c r="U54" i="2"/>
  <c r="T54" i="2"/>
  <c r="S54" i="2"/>
  <c r="R54" i="2"/>
  <c r="U53" i="2"/>
  <c r="T53" i="2"/>
  <c r="S53" i="2"/>
  <c r="R53" i="2"/>
  <c r="Q53" i="2"/>
  <c r="U52" i="2"/>
  <c r="T52" i="2"/>
  <c r="S52" i="2"/>
  <c r="R52" i="2"/>
  <c r="U51" i="2"/>
  <c r="T51" i="2"/>
  <c r="S51" i="2"/>
  <c r="R51" i="2"/>
  <c r="Q51" i="2"/>
  <c r="U50" i="2"/>
  <c r="T50" i="2"/>
  <c r="S50" i="2"/>
  <c r="R50" i="2"/>
  <c r="U49" i="2"/>
  <c r="T49" i="2"/>
  <c r="S49" i="2"/>
  <c r="R49" i="2"/>
  <c r="Q49" i="2"/>
  <c r="U48" i="2"/>
  <c r="T48" i="2"/>
  <c r="S48" i="2"/>
  <c r="R48" i="2"/>
  <c r="U47" i="2"/>
  <c r="T47" i="2"/>
  <c r="S47" i="2"/>
  <c r="R47" i="2"/>
  <c r="Q47" i="2"/>
  <c r="U46" i="2"/>
  <c r="T46" i="2"/>
  <c r="S46" i="2"/>
  <c r="R46" i="2"/>
  <c r="U45" i="2"/>
  <c r="T45" i="2"/>
  <c r="S45" i="2"/>
  <c r="R45" i="2"/>
  <c r="Q45" i="2"/>
  <c r="U44" i="2"/>
  <c r="T44" i="2"/>
  <c r="S44" i="2"/>
  <c r="R44" i="2"/>
  <c r="U43" i="2"/>
  <c r="T43" i="2"/>
  <c r="S43" i="2"/>
  <c r="R43" i="2"/>
  <c r="Q43" i="2"/>
  <c r="U42" i="2"/>
  <c r="T42" i="2"/>
  <c r="S42" i="2"/>
  <c r="R42" i="2"/>
  <c r="U41" i="2"/>
  <c r="T41" i="2"/>
  <c r="S41" i="2"/>
  <c r="R41" i="2"/>
  <c r="Q41" i="2"/>
  <c r="U40" i="2"/>
  <c r="T40" i="2"/>
  <c r="S40" i="2"/>
  <c r="R40" i="2"/>
  <c r="U39" i="2"/>
  <c r="T39" i="2"/>
  <c r="S39" i="2"/>
  <c r="R39" i="2"/>
  <c r="Q39" i="2"/>
  <c r="U38" i="2"/>
  <c r="T38" i="2"/>
  <c r="S38" i="2"/>
  <c r="R38" i="2"/>
  <c r="U37" i="2"/>
  <c r="T37" i="2"/>
  <c r="S37" i="2"/>
  <c r="R37" i="2"/>
  <c r="Q37" i="2"/>
  <c r="U36" i="2"/>
  <c r="T36" i="2"/>
  <c r="S36" i="2"/>
  <c r="R36" i="2"/>
  <c r="U35" i="2"/>
  <c r="T35" i="2"/>
  <c r="S35" i="2"/>
  <c r="R35" i="2"/>
  <c r="Q35" i="2"/>
  <c r="U34" i="2"/>
  <c r="T34" i="2"/>
  <c r="S34" i="2"/>
  <c r="R34" i="2"/>
  <c r="U33" i="2"/>
  <c r="T33" i="2"/>
  <c r="S33" i="2"/>
  <c r="R33" i="2"/>
  <c r="Q33" i="2"/>
  <c r="U32" i="2"/>
  <c r="T32" i="2"/>
  <c r="S32" i="2"/>
  <c r="R32" i="2"/>
  <c r="U31" i="2"/>
  <c r="T31" i="2"/>
  <c r="S31" i="2"/>
  <c r="R31" i="2"/>
  <c r="Q31" i="2"/>
  <c r="U30" i="2"/>
  <c r="T30" i="2"/>
  <c r="S30" i="2"/>
  <c r="R30" i="2"/>
  <c r="U29" i="2"/>
  <c r="T29" i="2"/>
  <c r="S29" i="2"/>
  <c r="R29" i="2"/>
  <c r="Q29" i="2"/>
  <c r="T28" i="2"/>
  <c r="S28" i="2"/>
  <c r="R28" i="2"/>
  <c r="U27" i="2"/>
  <c r="T27" i="2"/>
  <c r="S27" i="2"/>
  <c r="R27" i="2"/>
  <c r="Q27" i="2"/>
  <c r="U26" i="2"/>
  <c r="T26" i="2"/>
  <c r="S26" i="2"/>
  <c r="R26" i="2"/>
  <c r="Q26" i="2"/>
  <c r="T25" i="2"/>
  <c r="U25" i="2"/>
  <c r="S25" i="2"/>
  <c r="R25" i="2"/>
  <c r="Q25" i="2"/>
  <c r="U24" i="2"/>
  <c r="T24" i="2"/>
  <c r="S24" i="2"/>
  <c r="R24" i="2"/>
  <c r="Q24" i="2"/>
  <c r="U23" i="2"/>
  <c r="T23" i="2"/>
  <c r="S23" i="2"/>
  <c r="R23" i="2"/>
  <c r="Q23" i="2"/>
  <c r="U22" i="2"/>
  <c r="T22" i="2"/>
  <c r="S22" i="2"/>
  <c r="R22" i="2"/>
  <c r="Q22" i="2"/>
  <c r="U21" i="2"/>
  <c r="T21" i="2"/>
  <c r="S21" i="2"/>
  <c r="R21" i="2"/>
  <c r="Q21" i="2"/>
  <c r="U20" i="2"/>
  <c r="T20" i="2"/>
  <c r="S20" i="2"/>
  <c r="R20" i="2"/>
  <c r="Q20" i="2"/>
  <c r="U19" i="2"/>
  <c r="T19" i="2"/>
  <c r="S19" i="2"/>
  <c r="R19" i="2"/>
  <c r="Q19" i="2"/>
  <c r="U18" i="2"/>
  <c r="T18" i="2"/>
  <c r="S18" i="2"/>
  <c r="R18" i="2"/>
  <c r="Q18" i="2"/>
  <c r="U17" i="2"/>
  <c r="T17" i="2"/>
  <c r="S17" i="2"/>
  <c r="R17" i="2"/>
  <c r="Q17" i="2"/>
  <c r="U16" i="2"/>
  <c r="T16" i="2"/>
  <c r="S16" i="2"/>
  <c r="R16" i="2"/>
  <c r="Q16" i="2"/>
  <c r="U15" i="2"/>
  <c r="T15" i="2"/>
  <c r="S15" i="2"/>
  <c r="R15" i="2"/>
  <c r="Q15" i="2"/>
  <c r="U14" i="2"/>
  <c r="T14" i="2"/>
  <c r="S14" i="2"/>
  <c r="R14" i="2"/>
  <c r="Q14" i="2"/>
  <c r="U13" i="2"/>
  <c r="T13" i="2"/>
  <c r="S13" i="2"/>
  <c r="R13" i="2"/>
  <c r="Q13" i="2"/>
  <c r="U12" i="2"/>
  <c r="T12" i="2"/>
  <c r="S12" i="2"/>
  <c r="R12" i="2"/>
  <c r="Q12" i="2"/>
  <c r="U11" i="2"/>
  <c r="T11" i="2"/>
  <c r="S11" i="2"/>
  <c r="R11" i="2"/>
  <c r="Q11" i="2"/>
  <c r="U10" i="2"/>
  <c r="T10" i="2"/>
  <c r="S10" i="2"/>
  <c r="R10" i="2"/>
  <c r="Q10" i="2"/>
  <c r="U9" i="2"/>
  <c r="T9" i="2"/>
  <c r="S9" i="2"/>
  <c r="R9" i="2"/>
  <c r="Q9" i="2"/>
  <c r="U8" i="2"/>
  <c r="T8" i="2"/>
  <c r="S8" i="2"/>
  <c r="R8" i="2"/>
  <c r="Q8" i="2"/>
  <c r="U7" i="2"/>
  <c r="T7" i="2"/>
  <c r="S7" i="2"/>
  <c r="R7" i="2"/>
  <c r="Q7" i="2"/>
  <c r="U6" i="2"/>
  <c r="T6" i="2"/>
  <c r="S6" i="2"/>
  <c r="R6" i="2"/>
  <c r="Q6" i="2"/>
  <c r="U5" i="2"/>
  <c r="T5" i="2"/>
  <c r="Q5" i="2"/>
  <c r="S67" i="3"/>
  <c r="R67" i="3"/>
  <c r="Q67" i="3"/>
  <c r="P67" i="3"/>
  <c r="O67" i="3"/>
  <c r="S66" i="3"/>
  <c r="R66" i="3"/>
  <c r="Q66" i="3"/>
  <c r="P66" i="3"/>
  <c r="O66" i="3"/>
  <c r="S65" i="3"/>
  <c r="R65" i="3"/>
  <c r="Q65" i="3"/>
  <c r="P65" i="3"/>
  <c r="O65" i="3"/>
  <c r="S64" i="3"/>
  <c r="R64" i="3"/>
  <c r="Q64" i="3"/>
  <c r="P64" i="3"/>
  <c r="O64" i="3"/>
  <c r="S63" i="3"/>
  <c r="R63" i="3"/>
  <c r="Q63" i="3"/>
  <c r="P63" i="3"/>
  <c r="O63" i="3"/>
  <c r="S62" i="3"/>
  <c r="R62" i="3"/>
  <c r="Q62" i="3"/>
  <c r="P62" i="3"/>
  <c r="O62" i="3"/>
  <c r="S61" i="3"/>
  <c r="R61" i="3"/>
  <c r="Q61" i="3"/>
  <c r="P61" i="3"/>
  <c r="O61" i="3"/>
  <c r="S60" i="3"/>
  <c r="R60" i="3"/>
  <c r="Q60" i="3"/>
  <c r="P60" i="3"/>
  <c r="O60" i="3"/>
  <c r="S59" i="3"/>
  <c r="R59" i="3"/>
  <c r="Q59" i="3"/>
  <c r="P59" i="3"/>
  <c r="O59" i="3"/>
  <c r="S58" i="3"/>
  <c r="R58" i="3"/>
  <c r="Q58" i="3"/>
  <c r="P58" i="3"/>
  <c r="O58" i="3"/>
  <c r="S57" i="3"/>
  <c r="R57" i="3"/>
  <c r="Q57" i="3"/>
  <c r="P57" i="3"/>
  <c r="O57" i="3"/>
  <c r="S56" i="3"/>
  <c r="R56" i="3"/>
  <c r="Q56" i="3"/>
  <c r="P56" i="3"/>
  <c r="O56" i="3"/>
  <c r="S55" i="3"/>
  <c r="R55" i="3"/>
  <c r="Q55" i="3"/>
  <c r="P55" i="3"/>
  <c r="O55" i="3"/>
  <c r="S54" i="3"/>
  <c r="R54" i="3"/>
  <c r="Q54" i="3"/>
  <c r="P54" i="3"/>
  <c r="O54" i="3"/>
  <c r="S53" i="3"/>
  <c r="R53" i="3"/>
  <c r="Q53" i="3"/>
  <c r="P53" i="3"/>
  <c r="O53" i="3"/>
  <c r="S52" i="3"/>
  <c r="R52" i="3"/>
  <c r="Q52" i="3"/>
  <c r="P52" i="3"/>
  <c r="O52" i="3"/>
  <c r="S51" i="3"/>
  <c r="R51" i="3"/>
  <c r="Q51" i="3"/>
  <c r="P51" i="3"/>
  <c r="O51" i="3"/>
  <c r="S50" i="3"/>
  <c r="R50" i="3"/>
  <c r="Q50" i="3"/>
  <c r="P50" i="3"/>
  <c r="O50" i="3"/>
  <c r="S49" i="3"/>
  <c r="R49" i="3"/>
  <c r="Q49" i="3"/>
  <c r="P49" i="3"/>
  <c r="O49" i="3"/>
  <c r="S48" i="3"/>
  <c r="R48" i="3"/>
  <c r="Q48" i="3"/>
  <c r="P48" i="3"/>
  <c r="O48" i="3"/>
  <c r="S47" i="3"/>
  <c r="R47" i="3"/>
  <c r="Q47" i="3"/>
  <c r="P47" i="3"/>
  <c r="O47" i="3"/>
  <c r="S46" i="3"/>
  <c r="R46" i="3"/>
  <c r="Q46" i="3"/>
  <c r="P46" i="3"/>
  <c r="O46" i="3"/>
  <c r="S45" i="3"/>
  <c r="R45" i="3"/>
  <c r="Q45" i="3"/>
  <c r="P45" i="3"/>
  <c r="O45" i="3"/>
  <c r="S44" i="3"/>
  <c r="R44" i="3"/>
  <c r="Q44" i="3"/>
  <c r="P44" i="3"/>
  <c r="O44" i="3"/>
  <c r="S43" i="3"/>
  <c r="R43" i="3"/>
  <c r="Q43" i="3"/>
  <c r="P43" i="3"/>
  <c r="O43" i="3"/>
  <c r="S42" i="3"/>
  <c r="R42" i="3"/>
  <c r="Q42" i="3"/>
  <c r="P42" i="3"/>
  <c r="O42" i="3"/>
  <c r="S41" i="3"/>
  <c r="R41" i="3"/>
  <c r="Q41" i="3"/>
  <c r="P41" i="3"/>
  <c r="O41" i="3"/>
  <c r="S40" i="3"/>
  <c r="R40" i="3"/>
  <c r="Q40" i="3"/>
  <c r="P40" i="3"/>
  <c r="O40" i="3"/>
  <c r="S39" i="3"/>
  <c r="R39" i="3"/>
  <c r="Q39" i="3"/>
  <c r="P39" i="3"/>
  <c r="O39" i="3"/>
  <c r="S38" i="3"/>
  <c r="R38" i="3"/>
  <c r="Q38" i="3"/>
  <c r="P38" i="3"/>
  <c r="O38" i="3"/>
  <c r="S37" i="3"/>
  <c r="R37" i="3"/>
  <c r="Q37" i="3"/>
  <c r="P37" i="3"/>
  <c r="O37" i="3"/>
  <c r="S36" i="3"/>
  <c r="R36" i="3"/>
  <c r="Q36" i="3"/>
  <c r="P36" i="3"/>
  <c r="O36" i="3"/>
  <c r="S35" i="3"/>
  <c r="R35" i="3"/>
  <c r="Q35" i="3"/>
  <c r="P35" i="3"/>
  <c r="O35" i="3"/>
  <c r="S34" i="3"/>
  <c r="R34" i="3"/>
  <c r="Q34" i="3"/>
  <c r="P34" i="3"/>
  <c r="O34" i="3"/>
  <c r="S33" i="3"/>
  <c r="R33" i="3"/>
  <c r="Q33" i="3"/>
  <c r="P33" i="3"/>
  <c r="O33" i="3"/>
  <c r="S32" i="3"/>
  <c r="R32" i="3"/>
  <c r="Q32" i="3"/>
  <c r="P32" i="3"/>
  <c r="O32" i="3"/>
  <c r="S31" i="3"/>
  <c r="R31" i="3"/>
  <c r="Q31" i="3"/>
  <c r="P31" i="3"/>
  <c r="O31" i="3"/>
  <c r="S30" i="3"/>
  <c r="R30" i="3"/>
  <c r="Q30" i="3"/>
  <c r="P30" i="3"/>
  <c r="O30" i="3"/>
  <c r="S29" i="3"/>
  <c r="R29" i="3"/>
  <c r="Q29" i="3"/>
  <c r="P29" i="3"/>
  <c r="O29" i="3"/>
  <c r="S28" i="3"/>
  <c r="R28" i="3"/>
  <c r="Q28" i="3"/>
  <c r="P28" i="3"/>
  <c r="O28" i="3"/>
  <c r="S27" i="3"/>
  <c r="R27" i="3"/>
  <c r="Q27" i="3"/>
  <c r="P27" i="3"/>
  <c r="O27" i="3"/>
  <c r="S26" i="3"/>
  <c r="R26" i="3"/>
  <c r="Q26" i="3"/>
  <c r="P26" i="3"/>
  <c r="O26" i="3"/>
  <c r="S25" i="3"/>
  <c r="R25" i="3"/>
  <c r="Q25" i="3"/>
  <c r="P25" i="3"/>
  <c r="O25" i="3"/>
  <c r="S24" i="3"/>
  <c r="R24" i="3"/>
  <c r="Q24" i="3"/>
  <c r="P24" i="3"/>
  <c r="O24" i="3"/>
  <c r="S23" i="3"/>
  <c r="R23" i="3"/>
  <c r="Q23" i="3"/>
  <c r="P23" i="3"/>
  <c r="O23" i="3"/>
  <c r="S22" i="3"/>
  <c r="R22" i="3"/>
  <c r="Q22" i="3"/>
  <c r="P22" i="3"/>
  <c r="O22" i="3"/>
  <c r="S21" i="3"/>
  <c r="R21" i="3"/>
  <c r="Q21" i="3"/>
  <c r="P21" i="3"/>
  <c r="O21" i="3"/>
  <c r="S20" i="3"/>
  <c r="R20" i="3"/>
  <c r="Q20" i="3"/>
  <c r="P20" i="3"/>
  <c r="O20" i="3"/>
  <c r="S19" i="3"/>
  <c r="R19" i="3"/>
  <c r="Q19" i="3"/>
  <c r="P19" i="3"/>
  <c r="O19" i="3"/>
  <c r="S18" i="3"/>
  <c r="R18" i="3"/>
  <c r="Q18" i="3"/>
  <c r="P18" i="3"/>
  <c r="O18" i="3"/>
  <c r="S17" i="3"/>
  <c r="R17" i="3"/>
  <c r="Q17" i="3"/>
  <c r="P17" i="3"/>
  <c r="O17" i="3"/>
  <c r="S16" i="3"/>
  <c r="R16" i="3"/>
  <c r="Q16" i="3"/>
  <c r="P16" i="3"/>
  <c r="O16" i="3"/>
  <c r="S15" i="3"/>
  <c r="R15" i="3"/>
  <c r="Q15" i="3"/>
  <c r="P15" i="3"/>
  <c r="O15" i="3"/>
  <c r="S14" i="3"/>
  <c r="R14" i="3"/>
  <c r="Q14" i="3"/>
  <c r="P14" i="3"/>
  <c r="O14" i="3"/>
  <c r="S13" i="3"/>
  <c r="R13" i="3"/>
  <c r="Q13" i="3"/>
  <c r="P13" i="3"/>
  <c r="O13" i="3"/>
  <c r="S12" i="3"/>
  <c r="R12" i="3"/>
  <c r="Q12" i="3"/>
  <c r="P12" i="3"/>
  <c r="O12" i="3"/>
  <c r="S11" i="3"/>
  <c r="R11" i="3"/>
  <c r="Q11" i="3"/>
  <c r="P11" i="3"/>
  <c r="O11" i="3"/>
  <c r="S10" i="3"/>
  <c r="R10" i="3"/>
  <c r="Q10" i="3"/>
  <c r="P10" i="3"/>
  <c r="O10" i="3"/>
  <c r="S9" i="3"/>
  <c r="R9" i="3"/>
  <c r="Q9" i="3"/>
  <c r="P9" i="3"/>
  <c r="O9" i="3"/>
  <c r="S8" i="3"/>
  <c r="R8" i="3"/>
  <c r="Q8" i="3"/>
  <c r="P8" i="3"/>
  <c r="O8" i="3"/>
  <c r="S7" i="3"/>
  <c r="R7" i="3"/>
  <c r="Q7" i="3"/>
  <c r="P7" i="3"/>
  <c r="O7" i="3"/>
  <c r="S6" i="3"/>
  <c r="R6" i="3"/>
  <c r="Q6" i="3"/>
  <c r="P6" i="3"/>
  <c r="O6" i="3"/>
  <c r="S5" i="3"/>
  <c r="R5" i="3"/>
  <c r="Q5" i="3"/>
  <c r="P5" i="3"/>
  <c r="O5" i="3"/>
  <c r="P68" i="3" l="1"/>
  <c r="T6" i="3"/>
  <c r="T10" i="3"/>
  <c r="T14" i="3"/>
  <c r="T18" i="3"/>
  <c r="T22" i="3"/>
  <c r="T26" i="3"/>
  <c r="T30" i="3"/>
  <c r="T34" i="3"/>
  <c r="T38" i="3"/>
  <c r="T42" i="3"/>
  <c r="T46" i="3"/>
  <c r="T50" i="3"/>
  <c r="T54" i="3"/>
  <c r="T58" i="3"/>
  <c r="T62" i="3"/>
  <c r="T66" i="3"/>
  <c r="N68" i="2"/>
  <c r="U28" i="2"/>
  <c r="U68" i="2" s="1"/>
  <c r="T7" i="3"/>
  <c r="T11" i="3"/>
  <c r="T15" i="3"/>
  <c r="T19" i="3"/>
  <c r="T23" i="3"/>
  <c r="T27" i="3"/>
  <c r="T31" i="3"/>
  <c r="T35" i="3"/>
  <c r="T39" i="3"/>
  <c r="T43" i="3"/>
  <c r="T47" i="3"/>
  <c r="T51" i="3"/>
  <c r="T55" i="3"/>
  <c r="T59" i="3"/>
  <c r="T63" i="3"/>
  <c r="T67" i="3"/>
  <c r="Q68" i="3"/>
  <c r="T8" i="3"/>
  <c r="T12" i="3"/>
  <c r="T16" i="3"/>
  <c r="T20" i="3"/>
  <c r="T24" i="3"/>
  <c r="T28" i="3"/>
  <c r="T32" i="3"/>
  <c r="T36" i="3"/>
  <c r="T40" i="3"/>
  <c r="T44" i="3"/>
  <c r="T48" i="3"/>
  <c r="T52" i="3"/>
  <c r="T56" i="3"/>
  <c r="T60" i="3"/>
  <c r="T64" i="3"/>
  <c r="O68" i="3"/>
  <c r="S68" i="3"/>
  <c r="R68" i="3"/>
  <c r="T9" i="3"/>
  <c r="T13" i="3"/>
  <c r="T17" i="3"/>
  <c r="T21" i="3"/>
  <c r="T25" i="3"/>
  <c r="T29" i="3"/>
  <c r="T33" i="3"/>
  <c r="T37" i="3"/>
  <c r="T41" i="3"/>
  <c r="T45" i="3"/>
  <c r="T49" i="3"/>
  <c r="T53" i="3"/>
  <c r="T57" i="3"/>
  <c r="T61" i="3"/>
  <c r="T65" i="3"/>
  <c r="T68" i="2"/>
  <c r="O6" i="2"/>
  <c r="O9" i="2"/>
  <c r="O13" i="2"/>
  <c r="O17" i="2"/>
  <c r="O21" i="2"/>
  <c r="O25" i="2"/>
  <c r="K68" i="2"/>
  <c r="O5" i="2"/>
  <c r="O10" i="2"/>
  <c r="O14" i="2"/>
  <c r="O18" i="2"/>
  <c r="O22" i="2"/>
  <c r="O26" i="2"/>
  <c r="O28" i="2"/>
  <c r="Q28" i="2"/>
  <c r="O30" i="2"/>
  <c r="Q30" i="2"/>
  <c r="O32" i="2"/>
  <c r="Q32" i="2"/>
  <c r="O34" i="2"/>
  <c r="Q34" i="2"/>
  <c r="O36" i="2"/>
  <c r="Q36" i="2"/>
  <c r="O38" i="2"/>
  <c r="Q38" i="2"/>
  <c r="O40" i="2"/>
  <c r="Q40" i="2"/>
  <c r="O42" i="2"/>
  <c r="Q42" i="2"/>
  <c r="O44" i="2"/>
  <c r="Q44" i="2"/>
  <c r="O46" i="2"/>
  <c r="Q46" i="2"/>
  <c r="O48" i="2"/>
  <c r="Q48" i="2"/>
  <c r="O50" i="2"/>
  <c r="Q50" i="2"/>
  <c r="O52" i="2"/>
  <c r="Q52" i="2"/>
  <c r="O54" i="2"/>
  <c r="Q54" i="2"/>
  <c r="O56" i="2"/>
  <c r="Q56" i="2"/>
  <c r="O58" i="2"/>
  <c r="Q58" i="2"/>
  <c r="O60" i="2"/>
  <c r="Q60" i="2"/>
  <c r="O62" i="2"/>
  <c r="Q62" i="2"/>
  <c r="O64" i="2"/>
  <c r="Q64" i="2"/>
  <c r="O66" i="2"/>
  <c r="Q66" i="2"/>
  <c r="J68" i="2"/>
  <c r="S5" i="2"/>
  <c r="S68" i="2" s="1"/>
  <c r="L68" i="2"/>
  <c r="O7" i="2"/>
  <c r="O11" i="2"/>
  <c r="O15" i="2"/>
  <c r="O19" i="2"/>
  <c r="O23" i="2"/>
  <c r="M68" i="2"/>
  <c r="R5" i="2"/>
  <c r="R68" i="2" s="1"/>
  <c r="O8" i="2"/>
  <c r="O12" i="2"/>
  <c r="O16" i="2"/>
  <c r="O20" i="2"/>
  <c r="O24" i="2"/>
  <c r="O27" i="2"/>
  <c r="O29" i="2"/>
  <c r="O31" i="2"/>
  <c r="O33" i="2"/>
  <c r="O35" i="2"/>
  <c r="O37" i="2"/>
  <c r="O39" i="2"/>
  <c r="O41" i="2"/>
  <c r="O43" i="2"/>
  <c r="O45" i="2"/>
  <c r="O47" i="2"/>
  <c r="O49" i="2"/>
  <c r="O51" i="2"/>
  <c r="O53" i="2"/>
  <c r="O55" i="2"/>
  <c r="O57" i="2"/>
  <c r="O59" i="2"/>
  <c r="O61" i="2"/>
  <c r="O63" i="2"/>
  <c r="O65" i="2"/>
  <c r="O67" i="2"/>
  <c r="T5" i="3"/>
  <c r="V57" i="2" l="1"/>
  <c r="V33" i="2"/>
  <c r="V62" i="2"/>
  <c r="V17" i="2"/>
  <c r="V55" i="2"/>
  <c r="V31" i="2"/>
  <c r="V61" i="2"/>
  <c r="V53" i="2"/>
  <c r="V45" i="2"/>
  <c r="V37" i="2"/>
  <c r="V29" i="2"/>
  <c r="V16" i="2"/>
  <c r="V11" i="2"/>
  <c r="V64" i="2"/>
  <c r="V60" i="2"/>
  <c r="V56" i="2"/>
  <c r="V52" i="2"/>
  <c r="V48" i="2"/>
  <c r="V44" i="2"/>
  <c r="V40" i="2"/>
  <c r="V36" i="2"/>
  <c r="V32" i="2"/>
  <c r="V28" i="2"/>
  <c r="V14" i="2"/>
  <c r="V25" i="2"/>
  <c r="V9" i="2"/>
  <c r="V65" i="2"/>
  <c r="V41" i="2"/>
  <c r="V24" i="2"/>
  <c r="V8" i="2"/>
  <c r="V19" i="2"/>
  <c r="V66" i="2"/>
  <c r="V54" i="2"/>
  <c r="V46" i="2"/>
  <c r="V34" i="2"/>
  <c r="V22" i="2"/>
  <c r="V63" i="2"/>
  <c r="V39" i="2"/>
  <c r="V67" i="2"/>
  <c r="V59" i="2"/>
  <c r="V51" i="2"/>
  <c r="V43" i="2"/>
  <c r="V35" i="2"/>
  <c r="V27" i="2"/>
  <c r="V12" i="2"/>
  <c r="V23" i="2"/>
  <c r="V7" i="2"/>
  <c r="V26" i="2"/>
  <c r="V10" i="2"/>
  <c r="V21" i="2"/>
  <c r="V6" i="2"/>
  <c r="V49" i="2"/>
  <c r="V58" i="2"/>
  <c r="V50" i="2"/>
  <c r="V42" i="2"/>
  <c r="V38" i="2"/>
  <c r="V30" i="2"/>
  <c r="V47" i="2"/>
  <c r="V20" i="2"/>
  <c r="V15" i="2"/>
  <c r="V18" i="2"/>
  <c r="V13" i="2"/>
  <c r="Q68" i="2"/>
  <c r="T68" i="3"/>
  <c r="O68" i="2"/>
  <c r="V5" i="2"/>
  <c r="G67" i="4"/>
  <c r="F67" i="4"/>
  <c r="E67" i="4"/>
  <c r="D67" i="4"/>
  <c r="C67" i="4"/>
  <c r="G66" i="4"/>
  <c r="F66" i="4"/>
  <c r="E66" i="4"/>
  <c r="D66" i="4"/>
  <c r="C66" i="4"/>
  <c r="G65" i="4"/>
  <c r="F65" i="4"/>
  <c r="E65" i="4"/>
  <c r="D65" i="4"/>
  <c r="C65" i="4"/>
  <c r="G64" i="4"/>
  <c r="F64" i="4"/>
  <c r="E64" i="4"/>
  <c r="D64" i="4"/>
  <c r="C64" i="4"/>
  <c r="G63" i="4"/>
  <c r="F63" i="4"/>
  <c r="E63" i="4"/>
  <c r="D63" i="4"/>
  <c r="C63" i="4"/>
  <c r="G62" i="4"/>
  <c r="F62" i="4"/>
  <c r="E62" i="4"/>
  <c r="D62" i="4"/>
  <c r="C62" i="4"/>
  <c r="G61" i="4"/>
  <c r="F61" i="4"/>
  <c r="E61" i="4"/>
  <c r="D61" i="4"/>
  <c r="C61" i="4"/>
  <c r="G60" i="4"/>
  <c r="F60" i="4"/>
  <c r="E60" i="4"/>
  <c r="D60" i="4"/>
  <c r="C60" i="4"/>
  <c r="G59" i="4"/>
  <c r="F59" i="4"/>
  <c r="E59" i="4"/>
  <c r="D59" i="4"/>
  <c r="C59" i="4"/>
  <c r="G58" i="4"/>
  <c r="F58" i="4"/>
  <c r="E58" i="4"/>
  <c r="D58" i="4"/>
  <c r="C58" i="4"/>
  <c r="G57" i="4"/>
  <c r="F57" i="4"/>
  <c r="E57" i="4"/>
  <c r="D57" i="4"/>
  <c r="C57" i="4"/>
  <c r="G56" i="4"/>
  <c r="F56" i="4"/>
  <c r="E56" i="4"/>
  <c r="D56" i="4"/>
  <c r="C56" i="4"/>
  <c r="G55" i="4"/>
  <c r="F55" i="4"/>
  <c r="E55" i="4"/>
  <c r="D55" i="4"/>
  <c r="C55" i="4"/>
  <c r="G54" i="4"/>
  <c r="F54" i="4"/>
  <c r="E54" i="4"/>
  <c r="D54" i="4"/>
  <c r="C54" i="4"/>
  <c r="G53" i="4"/>
  <c r="F53" i="4"/>
  <c r="E53" i="4"/>
  <c r="D53" i="4"/>
  <c r="C53" i="4"/>
  <c r="G52" i="4"/>
  <c r="F52" i="4"/>
  <c r="E52" i="4"/>
  <c r="D52" i="4"/>
  <c r="C52" i="4"/>
  <c r="G51" i="4"/>
  <c r="F51" i="4"/>
  <c r="E51" i="4"/>
  <c r="D51" i="4"/>
  <c r="C51" i="4"/>
  <c r="G50" i="4"/>
  <c r="F50" i="4"/>
  <c r="E50" i="4"/>
  <c r="D50" i="4"/>
  <c r="C50" i="4"/>
  <c r="G49" i="4"/>
  <c r="F49" i="4"/>
  <c r="E49" i="4"/>
  <c r="D49" i="4"/>
  <c r="C49" i="4"/>
  <c r="G48" i="4"/>
  <c r="F48" i="4"/>
  <c r="E48" i="4"/>
  <c r="D48" i="4"/>
  <c r="C48" i="4"/>
  <c r="G47" i="4"/>
  <c r="F47" i="4"/>
  <c r="E47" i="4"/>
  <c r="D47" i="4"/>
  <c r="C47" i="4"/>
  <c r="G46" i="4"/>
  <c r="F46" i="4"/>
  <c r="E46" i="4"/>
  <c r="D46" i="4"/>
  <c r="C46" i="4"/>
  <c r="G45" i="4"/>
  <c r="F45" i="4"/>
  <c r="E45" i="4"/>
  <c r="D45" i="4"/>
  <c r="C45" i="4"/>
  <c r="G44" i="4"/>
  <c r="F44" i="4"/>
  <c r="E44" i="4"/>
  <c r="D44" i="4"/>
  <c r="C44" i="4"/>
  <c r="G43" i="4"/>
  <c r="F43" i="4"/>
  <c r="E43" i="4"/>
  <c r="D43" i="4"/>
  <c r="C43" i="4"/>
  <c r="G42" i="4"/>
  <c r="F42" i="4"/>
  <c r="E42" i="4"/>
  <c r="D42" i="4"/>
  <c r="C42" i="4"/>
  <c r="G41" i="4"/>
  <c r="F41" i="4"/>
  <c r="E41" i="4"/>
  <c r="D41" i="4"/>
  <c r="C41" i="4"/>
  <c r="G40" i="4"/>
  <c r="F40" i="4"/>
  <c r="E40" i="4"/>
  <c r="D40" i="4"/>
  <c r="C40" i="4"/>
  <c r="G39" i="4"/>
  <c r="F39" i="4"/>
  <c r="E39" i="4"/>
  <c r="D39" i="4"/>
  <c r="C39" i="4"/>
  <c r="G38" i="4"/>
  <c r="F38" i="4"/>
  <c r="E38" i="4"/>
  <c r="D38" i="4"/>
  <c r="C38" i="4"/>
  <c r="G37" i="4"/>
  <c r="F37" i="4"/>
  <c r="E37" i="4"/>
  <c r="D37" i="4"/>
  <c r="C37" i="4"/>
  <c r="G36" i="4"/>
  <c r="F36" i="4"/>
  <c r="E36" i="4"/>
  <c r="D36" i="4"/>
  <c r="C36" i="4"/>
  <c r="G35" i="4"/>
  <c r="F35" i="4"/>
  <c r="E35" i="4"/>
  <c r="D35" i="4"/>
  <c r="C35" i="4"/>
  <c r="G34" i="4"/>
  <c r="F34" i="4"/>
  <c r="E34" i="4"/>
  <c r="D34" i="4"/>
  <c r="C34" i="4"/>
  <c r="G33" i="4"/>
  <c r="F33" i="4"/>
  <c r="E33" i="4"/>
  <c r="D33" i="4"/>
  <c r="C33" i="4"/>
  <c r="G32" i="4"/>
  <c r="F32" i="4"/>
  <c r="E32" i="4"/>
  <c r="D32" i="4"/>
  <c r="C32" i="4"/>
  <c r="G31" i="4"/>
  <c r="F31" i="4"/>
  <c r="E31" i="4"/>
  <c r="D31" i="4"/>
  <c r="C31" i="4"/>
  <c r="G30" i="4"/>
  <c r="F30" i="4"/>
  <c r="E30" i="4"/>
  <c r="D30" i="4"/>
  <c r="C30" i="4"/>
  <c r="G29" i="4"/>
  <c r="F29" i="4"/>
  <c r="E29" i="4"/>
  <c r="D29" i="4"/>
  <c r="C29" i="4"/>
  <c r="G28" i="4"/>
  <c r="F28" i="4"/>
  <c r="E28" i="4"/>
  <c r="D28" i="4"/>
  <c r="C28" i="4"/>
  <c r="G27" i="4"/>
  <c r="F27" i="4"/>
  <c r="E27" i="4"/>
  <c r="D27" i="4"/>
  <c r="C27" i="4"/>
  <c r="G26" i="4"/>
  <c r="F26" i="4"/>
  <c r="E26" i="4"/>
  <c r="D26" i="4"/>
  <c r="C26" i="4"/>
  <c r="G25" i="4"/>
  <c r="F25" i="4"/>
  <c r="E25" i="4"/>
  <c r="D25" i="4"/>
  <c r="C25" i="4"/>
  <c r="G24" i="4"/>
  <c r="F24" i="4"/>
  <c r="E24" i="4"/>
  <c r="D24" i="4"/>
  <c r="C24" i="4"/>
  <c r="G23" i="4"/>
  <c r="F23" i="4"/>
  <c r="E23" i="4"/>
  <c r="D23" i="4"/>
  <c r="C23" i="4"/>
  <c r="G22" i="4"/>
  <c r="F22" i="4"/>
  <c r="E22" i="4"/>
  <c r="D22" i="4"/>
  <c r="C22" i="4"/>
  <c r="G21" i="4"/>
  <c r="F21" i="4"/>
  <c r="E21" i="4"/>
  <c r="D21" i="4"/>
  <c r="C21" i="4"/>
  <c r="G20" i="4"/>
  <c r="F20" i="4"/>
  <c r="E20" i="4"/>
  <c r="D20" i="4"/>
  <c r="C20" i="4"/>
  <c r="G19" i="4"/>
  <c r="F19" i="4"/>
  <c r="E19" i="4"/>
  <c r="D19" i="4"/>
  <c r="C19" i="4"/>
  <c r="G18" i="4"/>
  <c r="F18" i="4"/>
  <c r="E18" i="4"/>
  <c r="D18" i="4"/>
  <c r="C18" i="4"/>
  <c r="G17" i="4"/>
  <c r="F17" i="4"/>
  <c r="E17" i="4"/>
  <c r="D17" i="4"/>
  <c r="C17" i="4"/>
  <c r="G16" i="4"/>
  <c r="F16" i="4"/>
  <c r="E16" i="4"/>
  <c r="D16" i="4"/>
  <c r="C16" i="4"/>
  <c r="G15" i="4"/>
  <c r="F15" i="4"/>
  <c r="E15" i="4"/>
  <c r="D15" i="4"/>
  <c r="C15" i="4"/>
  <c r="G14" i="4"/>
  <c r="F14" i="4"/>
  <c r="E14" i="4"/>
  <c r="D14" i="4"/>
  <c r="C14" i="4"/>
  <c r="G13" i="4"/>
  <c r="F13" i="4"/>
  <c r="E13" i="4"/>
  <c r="D13" i="4"/>
  <c r="C13" i="4"/>
  <c r="G12" i="4"/>
  <c r="F12" i="4"/>
  <c r="E12" i="4"/>
  <c r="D12" i="4"/>
  <c r="C12" i="4"/>
  <c r="G11" i="4"/>
  <c r="F11" i="4"/>
  <c r="E11" i="4"/>
  <c r="D11" i="4"/>
  <c r="C11" i="4"/>
  <c r="G10" i="4"/>
  <c r="F10" i="4"/>
  <c r="E10" i="4"/>
  <c r="D10" i="4"/>
  <c r="C10" i="4"/>
  <c r="G9" i="4"/>
  <c r="F9" i="4"/>
  <c r="E9" i="4"/>
  <c r="D9" i="4"/>
  <c r="G8" i="4"/>
  <c r="F8" i="4"/>
  <c r="E8" i="4"/>
  <c r="D8" i="4"/>
  <c r="C8" i="4"/>
  <c r="G7" i="4"/>
  <c r="F7" i="4"/>
  <c r="E7" i="4"/>
  <c r="D7" i="4"/>
  <c r="C7" i="4"/>
  <c r="G6" i="4"/>
  <c r="F6" i="4"/>
  <c r="E6" i="4"/>
  <c r="D6" i="4"/>
  <c r="C6" i="4"/>
  <c r="G5" i="4"/>
  <c r="F5" i="4"/>
  <c r="E5" i="4"/>
  <c r="D5" i="4"/>
  <c r="C5" i="4"/>
  <c r="D67" i="5"/>
  <c r="C67" i="5"/>
  <c r="E66" i="5"/>
  <c r="G66" i="5" s="1"/>
  <c r="E65" i="5"/>
  <c r="G65" i="5" s="1"/>
  <c r="E64" i="5"/>
  <c r="F64" i="5" s="1"/>
  <c r="G63" i="5"/>
  <c r="F63" i="5"/>
  <c r="E63" i="5"/>
  <c r="E62" i="5"/>
  <c r="G62" i="5" s="1"/>
  <c r="E61" i="5"/>
  <c r="G61" i="5" s="1"/>
  <c r="G60" i="5"/>
  <c r="E60" i="5"/>
  <c r="F60" i="5" s="1"/>
  <c r="E59" i="5"/>
  <c r="G59" i="5" s="1"/>
  <c r="E58" i="5"/>
  <c r="G58" i="5" s="1"/>
  <c r="E57" i="5"/>
  <c r="G57" i="5" s="1"/>
  <c r="E56" i="5"/>
  <c r="F56" i="5" s="1"/>
  <c r="E55" i="5"/>
  <c r="G55" i="5" s="1"/>
  <c r="E54" i="5"/>
  <c r="G54" i="5" s="1"/>
  <c r="E53" i="5"/>
  <c r="G53" i="5" s="1"/>
  <c r="E52" i="5"/>
  <c r="F52" i="5" s="1"/>
  <c r="E51" i="5"/>
  <c r="F51" i="5" s="1"/>
  <c r="E50" i="5"/>
  <c r="G50" i="5" s="1"/>
  <c r="E49" i="5"/>
  <c r="G49" i="5" s="1"/>
  <c r="E48" i="5"/>
  <c r="F48" i="5" s="1"/>
  <c r="E47" i="5"/>
  <c r="F47" i="5" s="1"/>
  <c r="E46" i="5"/>
  <c r="G46" i="5" s="1"/>
  <c r="E45" i="5"/>
  <c r="G45" i="5" s="1"/>
  <c r="E44" i="5"/>
  <c r="F44" i="5" s="1"/>
  <c r="E43" i="5"/>
  <c r="G43" i="5" s="1"/>
  <c r="E42" i="5"/>
  <c r="G42" i="5" s="1"/>
  <c r="E41" i="5"/>
  <c r="G41" i="5" s="1"/>
  <c r="E40" i="5"/>
  <c r="F40" i="5" s="1"/>
  <c r="E39" i="5"/>
  <c r="G39" i="5" s="1"/>
  <c r="E38" i="5"/>
  <c r="G38" i="5" s="1"/>
  <c r="E37" i="5"/>
  <c r="G37" i="5" s="1"/>
  <c r="E36" i="5"/>
  <c r="F36" i="5" s="1"/>
  <c r="E35" i="5"/>
  <c r="F35" i="5" s="1"/>
  <c r="E34" i="5"/>
  <c r="G34" i="5" s="1"/>
  <c r="E33" i="5"/>
  <c r="G33" i="5" s="1"/>
  <c r="E32" i="5"/>
  <c r="F32" i="5" s="1"/>
  <c r="E31" i="5"/>
  <c r="G31" i="5" s="1"/>
  <c r="E30" i="5"/>
  <c r="G30" i="5" s="1"/>
  <c r="E29" i="5"/>
  <c r="G29" i="5" s="1"/>
  <c r="G28" i="5"/>
  <c r="E28" i="5"/>
  <c r="F28" i="5" s="1"/>
  <c r="E27" i="5"/>
  <c r="G27" i="5" s="1"/>
  <c r="E26" i="5"/>
  <c r="G26" i="5" s="1"/>
  <c r="E25" i="5"/>
  <c r="G25" i="5" s="1"/>
  <c r="E24" i="5"/>
  <c r="F24" i="5" s="1"/>
  <c r="E23" i="5"/>
  <c r="G23" i="5" s="1"/>
  <c r="E22" i="5"/>
  <c r="G22" i="5" s="1"/>
  <c r="E21" i="5"/>
  <c r="G21" i="5" s="1"/>
  <c r="E20" i="5"/>
  <c r="F20" i="5" s="1"/>
  <c r="E19" i="5"/>
  <c r="F19" i="5" s="1"/>
  <c r="E18" i="5"/>
  <c r="G18" i="5" s="1"/>
  <c r="E17" i="5"/>
  <c r="G17" i="5" s="1"/>
  <c r="E16" i="5"/>
  <c r="F16" i="5" s="1"/>
  <c r="E15" i="5"/>
  <c r="G15" i="5" s="1"/>
  <c r="E14" i="5"/>
  <c r="G14" i="5" s="1"/>
  <c r="E13" i="5"/>
  <c r="G13" i="5" s="1"/>
  <c r="E12" i="5"/>
  <c r="F12" i="5" s="1"/>
  <c r="E11" i="5"/>
  <c r="G11" i="5" s="1"/>
  <c r="E10" i="5"/>
  <c r="G10" i="5" s="1"/>
  <c r="E9" i="5"/>
  <c r="G9" i="5" s="1"/>
  <c r="E8" i="5"/>
  <c r="F8" i="5" s="1"/>
  <c r="E7" i="5"/>
  <c r="G7" i="5" s="1"/>
  <c r="E6" i="5"/>
  <c r="G6" i="5" s="1"/>
  <c r="E5" i="5"/>
  <c r="G5" i="5" s="1"/>
  <c r="E4" i="5"/>
  <c r="F4" i="5" s="1"/>
  <c r="D69" i="6"/>
  <c r="C69" i="6"/>
  <c r="J68" i="6"/>
  <c r="L68" i="6" s="1"/>
  <c r="I68" i="6"/>
  <c r="K68" i="6" s="1"/>
  <c r="F68" i="6"/>
  <c r="H68" i="6" s="1"/>
  <c r="E68" i="6"/>
  <c r="G68" i="6" s="1"/>
  <c r="J67" i="6"/>
  <c r="L67" i="6" s="1"/>
  <c r="I67" i="6"/>
  <c r="K67" i="6" s="1"/>
  <c r="F67" i="6"/>
  <c r="E67" i="6"/>
  <c r="G67" i="6" s="1"/>
  <c r="J66" i="6"/>
  <c r="L66" i="6" s="1"/>
  <c r="I66" i="6"/>
  <c r="K66" i="6" s="1"/>
  <c r="F66" i="6"/>
  <c r="H66" i="6" s="1"/>
  <c r="E66" i="6"/>
  <c r="G66" i="6" s="1"/>
  <c r="J65" i="6"/>
  <c r="L65" i="6" s="1"/>
  <c r="I65" i="6"/>
  <c r="K65" i="6" s="1"/>
  <c r="F65" i="6"/>
  <c r="E65" i="6"/>
  <c r="G65" i="6" s="1"/>
  <c r="J64" i="6"/>
  <c r="L64" i="6" s="1"/>
  <c r="I64" i="6"/>
  <c r="K64" i="6" s="1"/>
  <c r="F64" i="6"/>
  <c r="H64" i="6" s="1"/>
  <c r="E64" i="6"/>
  <c r="G64" i="6" s="1"/>
  <c r="J63" i="6"/>
  <c r="L63" i="6" s="1"/>
  <c r="I63" i="6"/>
  <c r="K63" i="6" s="1"/>
  <c r="F63" i="6"/>
  <c r="E63" i="6"/>
  <c r="G63" i="6" s="1"/>
  <c r="J62" i="6"/>
  <c r="L62" i="6" s="1"/>
  <c r="I62" i="6"/>
  <c r="K62" i="6" s="1"/>
  <c r="F62" i="6"/>
  <c r="E62" i="6"/>
  <c r="G62" i="6" s="1"/>
  <c r="J61" i="6"/>
  <c r="L61" i="6" s="1"/>
  <c r="I61" i="6"/>
  <c r="K61" i="6" s="1"/>
  <c r="F61" i="6"/>
  <c r="E61" i="6"/>
  <c r="G61" i="6" s="1"/>
  <c r="J60" i="6"/>
  <c r="L60" i="6" s="1"/>
  <c r="I60" i="6"/>
  <c r="K60" i="6" s="1"/>
  <c r="H60" i="6"/>
  <c r="F60" i="6"/>
  <c r="E60" i="6"/>
  <c r="G60" i="6" s="1"/>
  <c r="J59" i="6"/>
  <c r="L59" i="6" s="1"/>
  <c r="I59" i="6"/>
  <c r="K59" i="6" s="1"/>
  <c r="F59" i="6"/>
  <c r="H59" i="6" s="1"/>
  <c r="E59" i="6"/>
  <c r="G59" i="6" s="1"/>
  <c r="J58" i="6"/>
  <c r="L58" i="6" s="1"/>
  <c r="I58" i="6"/>
  <c r="K58" i="6" s="1"/>
  <c r="F58" i="6"/>
  <c r="H58" i="6" s="1"/>
  <c r="E58" i="6"/>
  <c r="G58" i="6" s="1"/>
  <c r="J57" i="6"/>
  <c r="L57" i="6" s="1"/>
  <c r="I57" i="6"/>
  <c r="K57" i="6" s="1"/>
  <c r="F57" i="6"/>
  <c r="H57" i="6" s="1"/>
  <c r="E57" i="6"/>
  <c r="G57" i="6" s="1"/>
  <c r="J56" i="6"/>
  <c r="L56" i="6" s="1"/>
  <c r="I56" i="6"/>
  <c r="K56" i="6" s="1"/>
  <c r="F56" i="6"/>
  <c r="H56" i="6" s="1"/>
  <c r="E56" i="6"/>
  <c r="G56" i="6" s="1"/>
  <c r="J55" i="6"/>
  <c r="L55" i="6" s="1"/>
  <c r="I55" i="6"/>
  <c r="K55" i="6" s="1"/>
  <c r="F55" i="6"/>
  <c r="H55" i="6" s="1"/>
  <c r="E55" i="6"/>
  <c r="G55" i="6" s="1"/>
  <c r="J54" i="6"/>
  <c r="L54" i="6" s="1"/>
  <c r="I54" i="6"/>
  <c r="K54" i="6" s="1"/>
  <c r="F54" i="6"/>
  <c r="H54" i="6" s="1"/>
  <c r="E54" i="6"/>
  <c r="G54" i="6" s="1"/>
  <c r="J53" i="6"/>
  <c r="L53" i="6" s="1"/>
  <c r="I53" i="6"/>
  <c r="K53" i="6" s="1"/>
  <c r="F53" i="6"/>
  <c r="H53" i="6" s="1"/>
  <c r="E53" i="6"/>
  <c r="G53" i="6" s="1"/>
  <c r="J52" i="6"/>
  <c r="L52" i="6" s="1"/>
  <c r="I52" i="6"/>
  <c r="K52" i="6" s="1"/>
  <c r="F52" i="6"/>
  <c r="H52" i="6" s="1"/>
  <c r="E52" i="6"/>
  <c r="G52" i="6" s="1"/>
  <c r="J51" i="6"/>
  <c r="L51" i="6" s="1"/>
  <c r="I51" i="6"/>
  <c r="K51" i="6" s="1"/>
  <c r="F51" i="6"/>
  <c r="H51" i="6" s="1"/>
  <c r="E51" i="6"/>
  <c r="G51" i="6" s="1"/>
  <c r="J50" i="6"/>
  <c r="L50" i="6" s="1"/>
  <c r="I50" i="6"/>
  <c r="K50" i="6" s="1"/>
  <c r="F50" i="6"/>
  <c r="H50" i="6" s="1"/>
  <c r="E50" i="6"/>
  <c r="G50" i="6" s="1"/>
  <c r="J49" i="6"/>
  <c r="L49" i="6" s="1"/>
  <c r="I49" i="6"/>
  <c r="K49" i="6" s="1"/>
  <c r="F49" i="6"/>
  <c r="H49" i="6" s="1"/>
  <c r="E49" i="6"/>
  <c r="G49" i="6" s="1"/>
  <c r="J48" i="6"/>
  <c r="L48" i="6" s="1"/>
  <c r="I48" i="6"/>
  <c r="K48" i="6" s="1"/>
  <c r="F48" i="6"/>
  <c r="H48" i="6" s="1"/>
  <c r="E48" i="6"/>
  <c r="G48" i="6" s="1"/>
  <c r="J47" i="6"/>
  <c r="L47" i="6" s="1"/>
  <c r="I47" i="6"/>
  <c r="K47" i="6" s="1"/>
  <c r="F47" i="6"/>
  <c r="H47" i="6" s="1"/>
  <c r="E47" i="6"/>
  <c r="G47" i="6" s="1"/>
  <c r="J46" i="6"/>
  <c r="L46" i="6" s="1"/>
  <c r="I46" i="6"/>
  <c r="K46" i="6" s="1"/>
  <c r="F46" i="6"/>
  <c r="H46" i="6" s="1"/>
  <c r="E46" i="6"/>
  <c r="G46" i="6" s="1"/>
  <c r="J45" i="6"/>
  <c r="L45" i="6" s="1"/>
  <c r="I45" i="6"/>
  <c r="K45" i="6" s="1"/>
  <c r="F45" i="6"/>
  <c r="H45" i="6" s="1"/>
  <c r="E45" i="6"/>
  <c r="G45" i="6" s="1"/>
  <c r="J44" i="6"/>
  <c r="L44" i="6" s="1"/>
  <c r="I44" i="6"/>
  <c r="K44" i="6" s="1"/>
  <c r="F44" i="6"/>
  <c r="H44" i="6" s="1"/>
  <c r="E44" i="6"/>
  <c r="G44" i="6" s="1"/>
  <c r="J43" i="6"/>
  <c r="L43" i="6" s="1"/>
  <c r="I43" i="6"/>
  <c r="K43" i="6" s="1"/>
  <c r="F43" i="6"/>
  <c r="H43" i="6" s="1"/>
  <c r="E43" i="6"/>
  <c r="G43" i="6" s="1"/>
  <c r="J42" i="6"/>
  <c r="L42" i="6" s="1"/>
  <c r="I42" i="6"/>
  <c r="K42" i="6" s="1"/>
  <c r="F42" i="6"/>
  <c r="H42" i="6" s="1"/>
  <c r="E42" i="6"/>
  <c r="G42" i="6" s="1"/>
  <c r="J41" i="6"/>
  <c r="L41" i="6" s="1"/>
  <c r="I41" i="6"/>
  <c r="K41" i="6" s="1"/>
  <c r="F41" i="6"/>
  <c r="H41" i="6" s="1"/>
  <c r="E41" i="6"/>
  <c r="G41" i="6" s="1"/>
  <c r="J40" i="6"/>
  <c r="L40" i="6" s="1"/>
  <c r="I40" i="6"/>
  <c r="K40" i="6" s="1"/>
  <c r="F40" i="6"/>
  <c r="H40" i="6" s="1"/>
  <c r="E40" i="6"/>
  <c r="G40" i="6" s="1"/>
  <c r="J39" i="6"/>
  <c r="L39" i="6" s="1"/>
  <c r="I39" i="6"/>
  <c r="K39" i="6" s="1"/>
  <c r="F39" i="6"/>
  <c r="H39" i="6" s="1"/>
  <c r="E39" i="6"/>
  <c r="G39" i="6" s="1"/>
  <c r="J38" i="6"/>
  <c r="L38" i="6" s="1"/>
  <c r="I38" i="6"/>
  <c r="K38" i="6" s="1"/>
  <c r="F38" i="6"/>
  <c r="H38" i="6" s="1"/>
  <c r="E38" i="6"/>
  <c r="G38" i="6" s="1"/>
  <c r="J37" i="6"/>
  <c r="L37" i="6" s="1"/>
  <c r="I37" i="6"/>
  <c r="K37" i="6" s="1"/>
  <c r="F37" i="6"/>
  <c r="H37" i="6" s="1"/>
  <c r="E37" i="6"/>
  <c r="G37" i="6" s="1"/>
  <c r="J36" i="6"/>
  <c r="L36" i="6" s="1"/>
  <c r="I36" i="6"/>
  <c r="K36" i="6" s="1"/>
  <c r="F36" i="6"/>
  <c r="H36" i="6" s="1"/>
  <c r="E36" i="6"/>
  <c r="G36" i="6" s="1"/>
  <c r="J35" i="6"/>
  <c r="L35" i="6" s="1"/>
  <c r="I35" i="6"/>
  <c r="K35" i="6" s="1"/>
  <c r="F35" i="6"/>
  <c r="H35" i="6" s="1"/>
  <c r="E35" i="6"/>
  <c r="G35" i="6" s="1"/>
  <c r="J34" i="6"/>
  <c r="L34" i="6" s="1"/>
  <c r="I34" i="6"/>
  <c r="K34" i="6" s="1"/>
  <c r="F34" i="6"/>
  <c r="H34" i="6" s="1"/>
  <c r="E34" i="6"/>
  <c r="G34" i="6" s="1"/>
  <c r="J33" i="6"/>
  <c r="L33" i="6" s="1"/>
  <c r="I33" i="6"/>
  <c r="K33" i="6" s="1"/>
  <c r="F33" i="6"/>
  <c r="H33" i="6" s="1"/>
  <c r="E33" i="6"/>
  <c r="G33" i="6" s="1"/>
  <c r="J32" i="6"/>
  <c r="L32" i="6" s="1"/>
  <c r="I32" i="6"/>
  <c r="K32" i="6" s="1"/>
  <c r="F32" i="6"/>
  <c r="H32" i="6" s="1"/>
  <c r="E32" i="6"/>
  <c r="G32" i="6" s="1"/>
  <c r="J31" i="6"/>
  <c r="L31" i="6" s="1"/>
  <c r="I31" i="6"/>
  <c r="K31" i="6" s="1"/>
  <c r="F31" i="6"/>
  <c r="H31" i="6" s="1"/>
  <c r="E31" i="6"/>
  <c r="G31" i="6" s="1"/>
  <c r="J30" i="6"/>
  <c r="L30" i="6" s="1"/>
  <c r="I30" i="6"/>
  <c r="K30" i="6" s="1"/>
  <c r="F30" i="6"/>
  <c r="H30" i="6" s="1"/>
  <c r="E30" i="6"/>
  <c r="G30" i="6" s="1"/>
  <c r="J29" i="6"/>
  <c r="L29" i="6" s="1"/>
  <c r="I29" i="6"/>
  <c r="K29" i="6" s="1"/>
  <c r="F29" i="6"/>
  <c r="H29" i="6" s="1"/>
  <c r="E29" i="6"/>
  <c r="G29" i="6" s="1"/>
  <c r="J28" i="6"/>
  <c r="L28" i="6" s="1"/>
  <c r="I28" i="6"/>
  <c r="K28" i="6" s="1"/>
  <c r="H28" i="6"/>
  <c r="F28" i="6"/>
  <c r="E28" i="6"/>
  <c r="G28" i="6" s="1"/>
  <c r="J27" i="6"/>
  <c r="L27" i="6" s="1"/>
  <c r="I27" i="6"/>
  <c r="K27" i="6" s="1"/>
  <c r="F27" i="6"/>
  <c r="H27" i="6" s="1"/>
  <c r="E27" i="6"/>
  <c r="G27" i="6" s="1"/>
  <c r="J26" i="6"/>
  <c r="L26" i="6" s="1"/>
  <c r="I26" i="6"/>
  <c r="K26" i="6" s="1"/>
  <c r="F26" i="6"/>
  <c r="H26" i="6" s="1"/>
  <c r="E26" i="6"/>
  <c r="G26" i="6" s="1"/>
  <c r="J25" i="6"/>
  <c r="L25" i="6" s="1"/>
  <c r="I25" i="6"/>
  <c r="K25" i="6" s="1"/>
  <c r="F25" i="6"/>
  <c r="H25" i="6" s="1"/>
  <c r="E25" i="6"/>
  <c r="G25" i="6" s="1"/>
  <c r="J24" i="6"/>
  <c r="L24" i="6" s="1"/>
  <c r="I24" i="6"/>
  <c r="K24" i="6" s="1"/>
  <c r="F24" i="6"/>
  <c r="H24" i="6" s="1"/>
  <c r="E24" i="6"/>
  <c r="G24" i="6" s="1"/>
  <c r="J23" i="6"/>
  <c r="L23" i="6" s="1"/>
  <c r="I23" i="6"/>
  <c r="K23" i="6" s="1"/>
  <c r="F23" i="6"/>
  <c r="H23" i="6" s="1"/>
  <c r="E23" i="6"/>
  <c r="G23" i="6" s="1"/>
  <c r="J22" i="6"/>
  <c r="L22" i="6" s="1"/>
  <c r="I22" i="6"/>
  <c r="K22" i="6" s="1"/>
  <c r="F22" i="6"/>
  <c r="H22" i="6" s="1"/>
  <c r="E22" i="6"/>
  <c r="G22" i="6" s="1"/>
  <c r="L21" i="6"/>
  <c r="J21" i="6"/>
  <c r="I21" i="6"/>
  <c r="K21" i="6" s="1"/>
  <c r="F21" i="6"/>
  <c r="H21" i="6" s="1"/>
  <c r="E21" i="6"/>
  <c r="G21" i="6" s="1"/>
  <c r="J20" i="6"/>
  <c r="L20" i="6" s="1"/>
  <c r="I20" i="6"/>
  <c r="K20" i="6" s="1"/>
  <c r="F20" i="6"/>
  <c r="H20" i="6" s="1"/>
  <c r="E20" i="6"/>
  <c r="G20" i="6" s="1"/>
  <c r="J19" i="6"/>
  <c r="L19" i="6" s="1"/>
  <c r="I19" i="6"/>
  <c r="K19" i="6" s="1"/>
  <c r="F19" i="6"/>
  <c r="H19" i="6" s="1"/>
  <c r="E19" i="6"/>
  <c r="G19" i="6" s="1"/>
  <c r="J18" i="6"/>
  <c r="L18" i="6" s="1"/>
  <c r="I18" i="6"/>
  <c r="K18" i="6" s="1"/>
  <c r="F18" i="6"/>
  <c r="H18" i="6" s="1"/>
  <c r="E18" i="6"/>
  <c r="G18" i="6" s="1"/>
  <c r="J17" i="6"/>
  <c r="L17" i="6" s="1"/>
  <c r="I17" i="6"/>
  <c r="K17" i="6" s="1"/>
  <c r="F17" i="6"/>
  <c r="H17" i="6" s="1"/>
  <c r="E17" i="6"/>
  <c r="G17" i="6" s="1"/>
  <c r="J16" i="6"/>
  <c r="L16" i="6" s="1"/>
  <c r="I16" i="6"/>
  <c r="K16" i="6" s="1"/>
  <c r="F16" i="6"/>
  <c r="H16" i="6" s="1"/>
  <c r="E16" i="6"/>
  <c r="G16" i="6" s="1"/>
  <c r="J15" i="6"/>
  <c r="L15" i="6" s="1"/>
  <c r="I15" i="6"/>
  <c r="K15" i="6" s="1"/>
  <c r="F15" i="6"/>
  <c r="E15" i="6"/>
  <c r="G15" i="6" s="1"/>
  <c r="J14" i="6"/>
  <c r="L14" i="6" s="1"/>
  <c r="I14" i="6"/>
  <c r="K14" i="6" s="1"/>
  <c r="F14" i="6"/>
  <c r="E14" i="6"/>
  <c r="G14" i="6" s="1"/>
  <c r="J13" i="6"/>
  <c r="L13" i="6" s="1"/>
  <c r="I13" i="6"/>
  <c r="K13" i="6" s="1"/>
  <c r="F13" i="6"/>
  <c r="H13" i="6" s="1"/>
  <c r="E13" i="6"/>
  <c r="G13" i="6" s="1"/>
  <c r="J12" i="6"/>
  <c r="L12" i="6" s="1"/>
  <c r="I12" i="6"/>
  <c r="K12" i="6" s="1"/>
  <c r="F12" i="6"/>
  <c r="H12" i="6" s="1"/>
  <c r="E12" i="6"/>
  <c r="G12" i="6" s="1"/>
  <c r="J11" i="6"/>
  <c r="L11" i="6" s="1"/>
  <c r="I11" i="6"/>
  <c r="K11" i="6" s="1"/>
  <c r="F11" i="6"/>
  <c r="H11" i="6" s="1"/>
  <c r="E11" i="6"/>
  <c r="G11" i="6" s="1"/>
  <c r="J10" i="6"/>
  <c r="L10" i="6" s="1"/>
  <c r="I10" i="6"/>
  <c r="K10" i="6" s="1"/>
  <c r="F10" i="6"/>
  <c r="H10" i="6" s="1"/>
  <c r="E10" i="6"/>
  <c r="G10" i="6" s="1"/>
  <c r="J9" i="6"/>
  <c r="L9" i="6" s="1"/>
  <c r="I9" i="6"/>
  <c r="K9" i="6" s="1"/>
  <c r="F9" i="6"/>
  <c r="H9" i="6" s="1"/>
  <c r="E9" i="6"/>
  <c r="G9" i="6" s="1"/>
  <c r="J8" i="6"/>
  <c r="L8" i="6" s="1"/>
  <c r="I8" i="6"/>
  <c r="K8" i="6" s="1"/>
  <c r="F8" i="6"/>
  <c r="H8" i="6" s="1"/>
  <c r="E8" i="6"/>
  <c r="G8" i="6" s="1"/>
  <c r="J7" i="6"/>
  <c r="L7" i="6" s="1"/>
  <c r="I7" i="6"/>
  <c r="K7" i="6" s="1"/>
  <c r="G7" i="6"/>
  <c r="F7" i="6"/>
  <c r="H7" i="6" s="1"/>
  <c r="E7" i="6"/>
  <c r="J6" i="6"/>
  <c r="L6" i="6" s="1"/>
  <c r="I6" i="6"/>
  <c r="K6" i="6" s="1"/>
  <c r="F6" i="6"/>
  <c r="E6" i="6"/>
  <c r="F31" i="5" l="1"/>
  <c r="O28" i="6"/>
  <c r="O41" i="6"/>
  <c r="G47" i="5"/>
  <c r="O21" i="6"/>
  <c r="O16" i="6"/>
  <c r="V68" i="2"/>
  <c r="O35" i="6"/>
  <c r="O45" i="6"/>
  <c r="G12" i="5"/>
  <c r="F15" i="5"/>
  <c r="G44" i="5"/>
  <c r="G19" i="5"/>
  <c r="G35" i="5"/>
  <c r="G51" i="5"/>
  <c r="O33" i="6"/>
  <c r="O60" i="6"/>
  <c r="O68" i="6"/>
  <c r="O39" i="6"/>
  <c r="O61" i="6"/>
  <c r="O62" i="6"/>
  <c r="G8" i="5"/>
  <c r="F11" i="5"/>
  <c r="G24" i="5"/>
  <c r="F27" i="5"/>
  <c r="G40" i="5"/>
  <c r="F43" i="5"/>
  <c r="G56" i="5"/>
  <c r="F59" i="5"/>
  <c r="G4" i="5"/>
  <c r="F7" i="5"/>
  <c r="G20" i="5"/>
  <c r="F23" i="5"/>
  <c r="G36" i="5"/>
  <c r="F39" i="5"/>
  <c r="G52" i="5"/>
  <c r="F55" i="5"/>
  <c r="G16" i="5"/>
  <c r="G32" i="5"/>
  <c r="G48" i="5"/>
  <c r="G64" i="5"/>
  <c r="O9" i="6"/>
  <c r="O15" i="6"/>
  <c r="O23" i="6"/>
  <c r="O25" i="6"/>
  <c r="O31" i="6"/>
  <c r="O40" i="6"/>
  <c r="O44" i="6"/>
  <c r="O47" i="6"/>
  <c r="O55" i="6"/>
  <c r="O65" i="6"/>
  <c r="O48" i="6"/>
  <c r="O49" i="6"/>
  <c r="O57" i="6"/>
  <c r="O53" i="6"/>
  <c r="O7" i="6"/>
  <c r="O17" i="6"/>
  <c r="O11" i="6"/>
  <c r="O46" i="6"/>
  <c r="O64" i="6"/>
  <c r="O14" i="6"/>
  <c r="O34" i="6"/>
  <c r="O63" i="6"/>
  <c r="O37" i="6"/>
  <c r="O18" i="6"/>
  <c r="O24" i="6"/>
  <c r="O19" i="6"/>
  <c r="O6" i="6"/>
  <c r="O10" i="6"/>
  <c r="O13" i="6"/>
  <c r="O32" i="6"/>
  <c r="O51" i="6"/>
  <c r="O52" i="6"/>
  <c r="O56" i="6"/>
  <c r="H8" i="4"/>
  <c r="I8" i="4" s="1"/>
  <c r="H12" i="4"/>
  <c r="I12" i="4" s="1"/>
  <c r="H16" i="4"/>
  <c r="I16" i="4" s="1"/>
  <c r="H20" i="4"/>
  <c r="I20" i="4" s="1"/>
  <c r="H24" i="4"/>
  <c r="I24" i="4" s="1"/>
  <c r="H28" i="4"/>
  <c r="I28" i="4" s="1"/>
  <c r="H32" i="4"/>
  <c r="I32" i="4" s="1"/>
  <c r="H36" i="4"/>
  <c r="I36" i="4" s="1"/>
  <c r="H40" i="4"/>
  <c r="I40" i="4" s="1"/>
  <c r="H44" i="4"/>
  <c r="I44" i="4" s="1"/>
  <c r="H48" i="4"/>
  <c r="I48" i="4" s="1"/>
  <c r="H52" i="4"/>
  <c r="I52" i="4" s="1"/>
  <c r="H56" i="4"/>
  <c r="I56" i="4" s="1"/>
  <c r="H60" i="4"/>
  <c r="I60" i="4" s="1"/>
  <c r="H64" i="4"/>
  <c r="I64" i="4" s="1"/>
  <c r="H5" i="4"/>
  <c r="I5" i="4" s="1"/>
  <c r="H9" i="4"/>
  <c r="I9" i="4" s="1"/>
  <c r="H13" i="4"/>
  <c r="I13" i="4" s="1"/>
  <c r="H17" i="4"/>
  <c r="I17" i="4" s="1"/>
  <c r="H21" i="4"/>
  <c r="I21" i="4" s="1"/>
  <c r="H25" i="4"/>
  <c r="I25" i="4" s="1"/>
  <c r="H29" i="4"/>
  <c r="I29" i="4" s="1"/>
  <c r="H33" i="4"/>
  <c r="I33" i="4" s="1"/>
  <c r="H37" i="4"/>
  <c r="I37" i="4" s="1"/>
  <c r="H41" i="4"/>
  <c r="I41" i="4" s="1"/>
  <c r="H45" i="4"/>
  <c r="I45" i="4" s="1"/>
  <c r="H49" i="4"/>
  <c r="I49" i="4" s="1"/>
  <c r="H53" i="4"/>
  <c r="I53" i="4" s="1"/>
  <c r="H57" i="4"/>
  <c r="I57" i="4" s="1"/>
  <c r="H61" i="4"/>
  <c r="I61" i="4" s="1"/>
  <c r="H65" i="4"/>
  <c r="I65" i="4" s="1"/>
  <c r="H6" i="4"/>
  <c r="I6" i="4" s="1"/>
  <c r="H10" i="4"/>
  <c r="I10" i="4" s="1"/>
  <c r="H14" i="4"/>
  <c r="I14" i="4" s="1"/>
  <c r="H18" i="4"/>
  <c r="I18" i="4" s="1"/>
  <c r="H22" i="4"/>
  <c r="I22" i="4" s="1"/>
  <c r="H26" i="4"/>
  <c r="I26" i="4" s="1"/>
  <c r="H30" i="4"/>
  <c r="I30" i="4" s="1"/>
  <c r="H34" i="4"/>
  <c r="I34" i="4" s="1"/>
  <c r="H38" i="4"/>
  <c r="I38" i="4" s="1"/>
  <c r="H42" i="4"/>
  <c r="I42" i="4" s="1"/>
  <c r="H46" i="4"/>
  <c r="I46" i="4" s="1"/>
  <c r="H50" i="4"/>
  <c r="I50" i="4" s="1"/>
  <c r="H54" i="4"/>
  <c r="I54" i="4" s="1"/>
  <c r="H58" i="4"/>
  <c r="I58" i="4" s="1"/>
  <c r="H62" i="4"/>
  <c r="I62" i="4" s="1"/>
  <c r="H66" i="4"/>
  <c r="I66" i="4" s="1"/>
  <c r="H7" i="4"/>
  <c r="I7" i="4" s="1"/>
  <c r="H11" i="4"/>
  <c r="I11" i="4" s="1"/>
  <c r="H15" i="4"/>
  <c r="I15" i="4" s="1"/>
  <c r="H19" i="4"/>
  <c r="I19" i="4" s="1"/>
  <c r="H23" i="4"/>
  <c r="I23" i="4" s="1"/>
  <c r="H27" i="4"/>
  <c r="I27" i="4" s="1"/>
  <c r="H31" i="4"/>
  <c r="I31" i="4" s="1"/>
  <c r="H35" i="4"/>
  <c r="I35" i="4" s="1"/>
  <c r="H39" i="4"/>
  <c r="I39" i="4" s="1"/>
  <c r="H43" i="4"/>
  <c r="I43" i="4" s="1"/>
  <c r="H47" i="4"/>
  <c r="I47" i="4" s="1"/>
  <c r="H51" i="4"/>
  <c r="I51" i="4" s="1"/>
  <c r="H55" i="4"/>
  <c r="I55" i="4" s="1"/>
  <c r="H59" i="4"/>
  <c r="I59" i="4" s="1"/>
  <c r="H63" i="4"/>
  <c r="I63" i="4" s="1"/>
  <c r="H67" i="4"/>
  <c r="I67" i="4" s="1"/>
  <c r="F6" i="5"/>
  <c r="F10" i="5"/>
  <c r="F14" i="5"/>
  <c r="F18" i="5"/>
  <c r="F22" i="5"/>
  <c r="F26" i="5"/>
  <c r="F30" i="5"/>
  <c r="F34" i="5"/>
  <c r="F38" i="5"/>
  <c r="F42" i="5"/>
  <c r="F46" i="5"/>
  <c r="F50" i="5"/>
  <c r="F54" i="5"/>
  <c r="F58" i="5"/>
  <c r="F62" i="5"/>
  <c r="F66" i="5"/>
  <c r="E67" i="5"/>
  <c r="F67" i="5" s="1"/>
  <c r="F5" i="5"/>
  <c r="F9" i="5"/>
  <c r="F13" i="5"/>
  <c r="F17" i="5"/>
  <c r="F21" i="5"/>
  <c r="F25" i="5"/>
  <c r="F29" i="5"/>
  <c r="F33" i="5"/>
  <c r="F37" i="5"/>
  <c r="F41" i="5"/>
  <c r="F45" i="5"/>
  <c r="F49" i="5"/>
  <c r="F53" i="5"/>
  <c r="F57" i="5"/>
  <c r="F61" i="5"/>
  <c r="F65" i="5"/>
  <c r="O20" i="6"/>
  <c r="E69" i="6"/>
  <c r="G69" i="6" s="1"/>
  <c r="G6" i="6"/>
  <c r="O8" i="6"/>
  <c r="O27" i="6"/>
  <c r="O59" i="6"/>
  <c r="F69" i="6"/>
  <c r="O30" i="6"/>
  <c r="H6" i="6"/>
  <c r="O12" i="6"/>
  <c r="O29" i="6"/>
  <c r="O36" i="6"/>
  <c r="O43" i="6"/>
  <c r="O50" i="6"/>
  <c r="O26" i="6"/>
  <c r="O42" i="6"/>
  <c r="O58" i="6"/>
  <c r="O66" i="6"/>
  <c r="H69" i="6"/>
  <c r="O22" i="6"/>
  <c r="O38" i="6"/>
  <c r="O54" i="6"/>
  <c r="O67" i="6"/>
  <c r="D68" i="8"/>
  <c r="F67" i="8"/>
  <c r="H67" i="8" s="1"/>
  <c r="C67" i="8"/>
  <c r="E67" i="8" s="1"/>
  <c r="F66" i="8"/>
  <c r="H66" i="8" s="1"/>
  <c r="C66" i="8"/>
  <c r="E66" i="8" s="1"/>
  <c r="F65" i="8"/>
  <c r="H65" i="8" s="1"/>
  <c r="C65" i="8"/>
  <c r="E65" i="8" s="1"/>
  <c r="F64" i="8"/>
  <c r="H64" i="8" s="1"/>
  <c r="C64" i="8"/>
  <c r="E64" i="8" s="1"/>
  <c r="F63" i="8"/>
  <c r="H63" i="8" s="1"/>
  <c r="C63" i="8"/>
  <c r="E63" i="8" s="1"/>
  <c r="F62" i="8"/>
  <c r="H62" i="8" s="1"/>
  <c r="C62" i="8"/>
  <c r="E62" i="8" s="1"/>
  <c r="F61" i="8"/>
  <c r="H61" i="8" s="1"/>
  <c r="C61" i="8"/>
  <c r="E61" i="8" s="1"/>
  <c r="F60" i="8"/>
  <c r="H60" i="8" s="1"/>
  <c r="C60" i="8"/>
  <c r="E60" i="8" s="1"/>
  <c r="F59" i="8"/>
  <c r="H59" i="8" s="1"/>
  <c r="C59" i="8"/>
  <c r="E59" i="8" s="1"/>
  <c r="F58" i="8"/>
  <c r="H58" i="8" s="1"/>
  <c r="C58" i="8"/>
  <c r="E58" i="8" s="1"/>
  <c r="F57" i="8"/>
  <c r="H57" i="8" s="1"/>
  <c r="C57" i="8"/>
  <c r="E57" i="8" s="1"/>
  <c r="F56" i="8"/>
  <c r="H56" i="8" s="1"/>
  <c r="C56" i="8"/>
  <c r="E56" i="8" s="1"/>
  <c r="F55" i="8"/>
  <c r="H55" i="8" s="1"/>
  <c r="C55" i="8"/>
  <c r="E55" i="8" s="1"/>
  <c r="F54" i="8"/>
  <c r="H54" i="8" s="1"/>
  <c r="C54" i="8"/>
  <c r="E54" i="8" s="1"/>
  <c r="F53" i="8"/>
  <c r="H53" i="8" s="1"/>
  <c r="C53" i="8"/>
  <c r="E53" i="8" s="1"/>
  <c r="F52" i="8"/>
  <c r="H52" i="8" s="1"/>
  <c r="C52" i="8"/>
  <c r="E52" i="8" s="1"/>
  <c r="F51" i="8"/>
  <c r="H51" i="8" s="1"/>
  <c r="C51" i="8"/>
  <c r="E51" i="8" s="1"/>
  <c r="F50" i="8"/>
  <c r="H50" i="8" s="1"/>
  <c r="C50" i="8"/>
  <c r="E50" i="8" s="1"/>
  <c r="F49" i="8"/>
  <c r="H49" i="8" s="1"/>
  <c r="C49" i="8"/>
  <c r="E49" i="8" s="1"/>
  <c r="F48" i="8"/>
  <c r="H48" i="8" s="1"/>
  <c r="C48" i="8"/>
  <c r="E48" i="8" s="1"/>
  <c r="F47" i="8"/>
  <c r="H47" i="8" s="1"/>
  <c r="C47" i="8"/>
  <c r="E47" i="8" s="1"/>
  <c r="F46" i="8"/>
  <c r="H46" i="8" s="1"/>
  <c r="C46" i="8"/>
  <c r="E46" i="8" s="1"/>
  <c r="F45" i="8"/>
  <c r="H45" i="8" s="1"/>
  <c r="C45" i="8"/>
  <c r="E45" i="8" s="1"/>
  <c r="F44" i="8"/>
  <c r="H44" i="8" s="1"/>
  <c r="C44" i="8"/>
  <c r="E44" i="8" s="1"/>
  <c r="F43" i="8"/>
  <c r="H43" i="8" s="1"/>
  <c r="C43" i="8"/>
  <c r="E43" i="8" s="1"/>
  <c r="F42" i="8"/>
  <c r="H42" i="8" s="1"/>
  <c r="C42" i="8"/>
  <c r="E42" i="8" s="1"/>
  <c r="F41" i="8"/>
  <c r="H41" i="8" s="1"/>
  <c r="C41" i="8"/>
  <c r="E41" i="8" s="1"/>
  <c r="F40" i="8"/>
  <c r="H40" i="8" s="1"/>
  <c r="C40" i="8"/>
  <c r="E40" i="8" s="1"/>
  <c r="F39" i="8"/>
  <c r="H39" i="8" s="1"/>
  <c r="C39" i="8"/>
  <c r="E39" i="8" s="1"/>
  <c r="F38" i="8"/>
  <c r="H38" i="8" s="1"/>
  <c r="C38" i="8"/>
  <c r="E38" i="8" s="1"/>
  <c r="F37" i="8"/>
  <c r="H37" i="8" s="1"/>
  <c r="C37" i="8"/>
  <c r="E37" i="8" s="1"/>
  <c r="F36" i="8"/>
  <c r="H36" i="8" s="1"/>
  <c r="C36" i="8"/>
  <c r="E36" i="8" s="1"/>
  <c r="F35" i="8"/>
  <c r="H35" i="8" s="1"/>
  <c r="C35" i="8"/>
  <c r="E35" i="8" s="1"/>
  <c r="F34" i="8"/>
  <c r="H34" i="8" s="1"/>
  <c r="C34" i="8"/>
  <c r="E34" i="8" s="1"/>
  <c r="F33" i="8"/>
  <c r="H33" i="8" s="1"/>
  <c r="C33" i="8"/>
  <c r="E33" i="8" s="1"/>
  <c r="F32" i="8"/>
  <c r="H32" i="8" s="1"/>
  <c r="C32" i="8"/>
  <c r="E32" i="8" s="1"/>
  <c r="F31" i="8"/>
  <c r="H31" i="8" s="1"/>
  <c r="C31" i="8"/>
  <c r="E31" i="8" s="1"/>
  <c r="F30" i="8"/>
  <c r="H30" i="8" s="1"/>
  <c r="C30" i="8"/>
  <c r="E30" i="8" s="1"/>
  <c r="F29" i="8"/>
  <c r="H29" i="8" s="1"/>
  <c r="C29" i="8"/>
  <c r="E29" i="8" s="1"/>
  <c r="F28" i="8"/>
  <c r="H28" i="8" s="1"/>
  <c r="C28" i="8"/>
  <c r="E28" i="8" s="1"/>
  <c r="F27" i="8"/>
  <c r="H27" i="8" s="1"/>
  <c r="C27" i="8"/>
  <c r="E27" i="8" s="1"/>
  <c r="F26" i="8"/>
  <c r="H26" i="8" s="1"/>
  <c r="C26" i="8"/>
  <c r="E26" i="8" s="1"/>
  <c r="F25" i="8"/>
  <c r="H25" i="8" s="1"/>
  <c r="C25" i="8"/>
  <c r="E25" i="8" s="1"/>
  <c r="H24" i="8"/>
  <c r="F24" i="8"/>
  <c r="C24" i="8"/>
  <c r="E24" i="8" s="1"/>
  <c r="F23" i="8"/>
  <c r="H23" i="8" s="1"/>
  <c r="C23" i="8"/>
  <c r="E23" i="8" s="1"/>
  <c r="F22" i="8"/>
  <c r="H22" i="8" s="1"/>
  <c r="C22" i="8"/>
  <c r="E22" i="8" s="1"/>
  <c r="F21" i="8"/>
  <c r="H21" i="8" s="1"/>
  <c r="C21" i="8"/>
  <c r="E21" i="8" s="1"/>
  <c r="F20" i="8"/>
  <c r="H20" i="8" s="1"/>
  <c r="C20" i="8"/>
  <c r="E20" i="8" s="1"/>
  <c r="F19" i="8"/>
  <c r="H19" i="8" s="1"/>
  <c r="C19" i="8"/>
  <c r="E19" i="8" s="1"/>
  <c r="F18" i="8"/>
  <c r="H18" i="8" s="1"/>
  <c r="C18" i="8"/>
  <c r="F17" i="8"/>
  <c r="H17" i="8" s="1"/>
  <c r="C17" i="8"/>
  <c r="E17" i="8" s="1"/>
  <c r="F16" i="8"/>
  <c r="H16" i="8" s="1"/>
  <c r="C16" i="8"/>
  <c r="F15" i="8"/>
  <c r="H15" i="8" s="1"/>
  <c r="C15" i="8"/>
  <c r="E15" i="8" s="1"/>
  <c r="F14" i="8"/>
  <c r="H14" i="8" s="1"/>
  <c r="C14" i="8"/>
  <c r="E14" i="8" s="1"/>
  <c r="F13" i="8"/>
  <c r="H13" i="8" s="1"/>
  <c r="C13" i="8"/>
  <c r="E13" i="8" s="1"/>
  <c r="F12" i="8"/>
  <c r="H12" i="8" s="1"/>
  <c r="C12" i="8"/>
  <c r="E12" i="8" s="1"/>
  <c r="F11" i="8"/>
  <c r="H11" i="8" s="1"/>
  <c r="C11" i="8"/>
  <c r="E11" i="8" s="1"/>
  <c r="F10" i="8"/>
  <c r="H10" i="8" s="1"/>
  <c r="C10" i="8"/>
  <c r="E10" i="8" s="1"/>
  <c r="F9" i="8"/>
  <c r="H9" i="8" s="1"/>
  <c r="C9" i="8"/>
  <c r="E9" i="8" s="1"/>
  <c r="F8" i="8"/>
  <c r="H8" i="8" s="1"/>
  <c r="C8" i="8"/>
  <c r="E8" i="8" s="1"/>
  <c r="F7" i="8"/>
  <c r="H7" i="8" s="1"/>
  <c r="C7" i="8"/>
  <c r="E7" i="8" s="1"/>
  <c r="F6" i="8"/>
  <c r="H6" i="8" s="1"/>
  <c r="C6" i="8"/>
  <c r="E6" i="8" s="1"/>
  <c r="F5" i="8"/>
  <c r="H5" i="8" s="1"/>
  <c r="C5" i="8"/>
  <c r="E5" i="8" s="1"/>
  <c r="J68" i="9"/>
  <c r="L68" i="9" s="1"/>
  <c r="I68" i="9"/>
  <c r="K68" i="9" s="1"/>
  <c r="F68" i="9"/>
  <c r="E68" i="9"/>
  <c r="D68" i="9"/>
  <c r="C68" i="9"/>
  <c r="J67" i="9"/>
  <c r="L67" i="9" s="1"/>
  <c r="I67" i="9"/>
  <c r="K67" i="9" s="1"/>
  <c r="F67" i="9"/>
  <c r="E67" i="9"/>
  <c r="D67" i="9"/>
  <c r="C67" i="9"/>
  <c r="J66" i="9"/>
  <c r="L66" i="9" s="1"/>
  <c r="I66" i="9"/>
  <c r="K66" i="9" s="1"/>
  <c r="F66" i="9"/>
  <c r="E66" i="9"/>
  <c r="D66" i="9"/>
  <c r="C66" i="9"/>
  <c r="J65" i="9"/>
  <c r="L65" i="9" s="1"/>
  <c r="I65" i="9"/>
  <c r="K65" i="9" s="1"/>
  <c r="F65" i="9"/>
  <c r="E65" i="9"/>
  <c r="D65" i="9"/>
  <c r="C65" i="9"/>
  <c r="J64" i="9"/>
  <c r="L64" i="9" s="1"/>
  <c r="I64" i="9"/>
  <c r="K64" i="9" s="1"/>
  <c r="F64" i="9"/>
  <c r="E64" i="9"/>
  <c r="D64" i="9"/>
  <c r="C64" i="9"/>
  <c r="J63" i="9"/>
  <c r="L63" i="9" s="1"/>
  <c r="I63" i="9"/>
  <c r="K63" i="9" s="1"/>
  <c r="F63" i="9"/>
  <c r="E63" i="9"/>
  <c r="D63" i="9"/>
  <c r="C63" i="9"/>
  <c r="J62" i="9"/>
  <c r="L62" i="9" s="1"/>
  <c r="I62" i="9"/>
  <c r="K62" i="9" s="1"/>
  <c r="F62" i="9"/>
  <c r="E62" i="9"/>
  <c r="D62" i="9"/>
  <c r="C62" i="9"/>
  <c r="J61" i="9"/>
  <c r="L61" i="9" s="1"/>
  <c r="I61" i="9"/>
  <c r="K61" i="9" s="1"/>
  <c r="F61" i="9"/>
  <c r="E61" i="9"/>
  <c r="D61" i="9"/>
  <c r="C61" i="9"/>
  <c r="J60" i="9"/>
  <c r="L60" i="9" s="1"/>
  <c r="I60" i="9"/>
  <c r="K60" i="9" s="1"/>
  <c r="F60" i="9"/>
  <c r="E60" i="9"/>
  <c r="D60" i="9"/>
  <c r="C60" i="9"/>
  <c r="J59" i="9"/>
  <c r="L59" i="9" s="1"/>
  <c r="I59" i="9"/>
  <c r="K59" i="9" s="1"/>
  <c r="F59" i="9"/>
  <c r="E59" i="9"/>
  <c r="D59" i="9"/>
  <c r="C59" i="9"/>
  <c r="J58" i="9"/>
  <c r="L58" i="9" s="1"/>
  <c r="I58" i="9"/>
  <c r="K58" i="9" s="1"/>
  <c r="F58" i="9"/>
  <c r="E58" i="9"/>
  <c r="D58" i="9"/>
  <c r="C58" i="9"/>
  <c r="J57" i="9"/>
  <c r="L57" i="9" s="1"/>
  <c r="I57" i="9"/>
  <c r="K57" i="9" s="1"/>
  <c r="F57" i="9"/>
  <c r="E57" i="9"/>
  <c r="D57" i="9"/>
  <c r="C57" i="9"/>
  <c r="J56" i="9"/>
  <c r="L56" i="9" s="1"/>
  <c r="I56" i="9"/>
  <c r="K56" i="9" s="1"/>
  <c r="F56" i="9"/>
  <c r="E56" i="9"/>
  <c r="D56" i="9"/>
  <c r="C56" i="9"/>
  <c r="J55" i="9"/>
  <c r="L55" i="9" s="1"/>
  <c r="I55" i="9"/>
  <c r="K55" i="9" s="1"/>
  <c r="F55" i="9"/>
  <c r="E55" i="9"/>
  <c r="D55" i="9"/>
  <c r="C55" i="9"/>
  <c r="J54" i="9"/>
  <c r="L54" i="9" s="1"/>
  <c r="I54" i="9"/>
  <c r="K54" i="9" s="1"/>
  <c r="F54" i="9"/>
  <c r="E54" i="9"/>
  <c r="D54" i="9"/>
  <c r="C54" i="9"/>
  <c r="J53" i="9"/>
  <c r="L53" i="9" s="1"/>
  <c r="I53" i="9"/>
  <c r="K53" i="9" s="1"/>
  <c r="F53" i="9"/>
  <c r="E53" i="9"/>
  <c r="D53" i="9"/>
  <c r="C53" i="9"/>
  <c r="J52" i="9"/>
  <c r="L52" i="9" s="1"/>
  <c r="I52" i="9"/>
  <c r="K52" i="9" s="1"/>
  <c r="F52" i="9"/>
  <c r="E52" i="9"/>
  <c r="D52" i="9"/>
  <c r="C52" i="9"/>
  <c r="J51" i="9"/>
  <c r="L51" i="9" s="1"/>
  <c r="I51" i="9"/>
  <c r="K51" i="9" s="1"/>
  <c r="F51" i="9"/>
  <c r="E51" i="9"/>
  <c r="D51" i="9"/>
  <c r="C51" i="9"/>
  <c r="J50" i="9"/>
  <c r="L50" i="9" s="1"/>
  <c r="I50" i="9"/>
  <c r="K50" i="9" s="1"/>
  <c r="F50" i="9"/>
  <c r="E50" i="9"/>
  <c r="D50" i="9"/>
  <c r="C50" i="9"/>
  <c r="J49" i="9"/>
  <c r="L49" i="9" s="1"/>
  <c r="I49" i="9"/>
  <c r="K49" i="9" s="1"/>
  <c r="F49" i="9"/>
  <c r="E49" i="9"/>
  <c r="D49" i="9"/>
  <c r="C49" i="9"/>
  <c r="J48" i="9"/>
  <c r="L48" i="9" s="1"/>
  <c r="I48" i="9"/>
  <c r="K48" i="9" s="1"/>
  <c r="F48" i="9"/>
  <c r="E48" i="9"/>
  <c r="D48" i="9"/>
  <c r="C48" i="9"/>
  <c r="J47" i="9"/>
  <c r="L47" i="9" s="1"/>
  <c r="I47" i="9"/>
  <c r="K47" i="9" s="1"/>
  <c r="F47" i="9"/>
  <c r="E47" i="9"/>
  <c r="D47" i="9"/>
  <c r="C47" i="9"/>
  <c r="J46" i="9"/>
  <c r="L46" i="9" s="1"/>
  <c r="I46" i="9"/>
  <c r="K46" i="9" s="1"/>
  <c r="F46" i="9"/>
  <c r="E46" i="9"/>
  <c r="D46" i="9"/>
  <c r="C46" i="9"/>
  <c r="J45" i="9"/>
  <c r="L45" i="9" s="1"/>
  <c r="I45" i="9"/>
  <c r="K45" i="9" s="1"/>
  <c r="F45" i="9"/>
  <c r="E45" i="9"/>
  <c r="D45" i="9"/>
  <c r="C45" i="9"/>
  <c r="J44" i="9"/>
  <c r="L44" i="9" s="1"/>
  <c r="I44" i="9"/>
  <c r="K44" i="9" s="1"/>
  <c r="F44" i="9"/>
  <c r="E44" i="9"/>
  <c r="D44" i="9"/>
  <c r="C44" i="9"/>
  <c r="J43" i="9"/>
  <c r="L43" i="9" s="1"/>
  <c r="I43" i="9"/>
  <c r="K43" i="9" s="1"/>
  <c r="F43" i="9"/>
  <c r="E43" i="9"/>
  <c r="D43" i="9"/>
  <c r="C43" i="9"/>
  <c r="J42" i="9"/>
  <c r="L42" i="9" s="1"/>
  <c r="I42" i="9"/>
  <c r="K42" i="9" s="1"/>
  <c r="F42" i="9"/>
  <c r="E42" i="9"/>
  <c r="D42" i="9"/>
  <c r="C42" i="9"/>
  <c r="J41" i="9"/>
  <c r="L41" i="9" s="1"/>
  <c r="I41" i="9"/>
  <c r="K41" i="9" s="1"/>
  <c r="F41" i="9"/>
  <c r="E41" i="9"/>
  <c r="D41" i="9"/>
  <c r="C41" i="9"/>
  <c r="J40" i="9"/>
  <c r="L40" i="9" s="1"/>
  <c r="I40" i="9"/>
  <c r="K40" i="9" s="1"/>
  <c r="F40" i="9"/>
  <c r="E40" i="9"/>
  <c r="D40" i="9"/>
  <c r="C40" i="9"/>
  <c r="J39" i="9"/>
  <c r="L39" i="9" s="1"/>
  <c r="I39" i="9"/>
  <c r="K39" i="9" s="1"/>
  <c r="F39" i="9"/>
  <c r="E39" i="9"/>
  <c r="D39" i="9"/>
  <c r="C39" i="9"/>
  <c r="J38" i="9"/>
  <c r="L38" i="9" s="1"/>
  <c r="I38" i="9"/>
  <c r="K38" i="9" s="1"/>
  <c r="F38" i="9"/>
  <c r="E38" i="9"/>
  <c r="D38" i="9"/>
  <c r="C38" i="9"/>
  <c r="J37" i="9"/>
  <c r="L37" i="9" s="1"/>
  <c r="I37" i="9"/>
  <c r="K37" i="9" s="1"/>
  <c r="F37" i="9"/>
  <c r="E37" i="9"/>
  <c r="D37" i="9"/>
  <c r="C37" i="9"/>
  <c r="J36" i="9"/>
  <c r="L36" i="9" s="1"/>
  <c r="I36" i="9"/>
  <c r="K36" i="9" s="1"/>
  <c r="F36" i="9"/>
  <c r="E36" i="9"/>
  <c r="D36" i="9"/>
  <c r="C36" i="9"/>
  <c r="J35" i="9"/>
  <c r="L35" i="9" s="1"/>
  <c r="I35" i="9"/>
  <c r="K35" i="9" s="1"/>
  <c r="F35" i="9"/>
  <c r="E35" i="9"/>
  <c r="D35" i="9"/>
  <c r="C35" i="9"/>
  <c r="J34" i="9"/>
  <c r="L34" i="9" s="1"/>
  <c r="I34" i="9"/>
  <c r="K34" i="9" s="1"/>
  <c r="F34" i="9"/>
  <c r="E34" i="9"/>
  <c r="D34" i="9"/>
  <c r="C34" i="9"/>
  <c r="J33" i="9"/>
  <c r="L33" i="9" s="1"/>
  <c r="I33" i="9"/>
  <c r="K33" i="9" s="1"/>
  <c r="F33" i="9"/>
  <c r="E33" i="9"/>
  <c r="D33" i="9"/>
  <c r="C33" i="9"/>
  <c r="J32" i="9"/>
  <c r="L32" i="9" s="1"/>
  <c r="I32" i="9"/>
  <c r="K32" i="9" s="1"/>
  <c r="F32" i="9"/>
  <c r="E32" i="9"/>
  <c r="D32" i="9"/>
  <c r="C32" i="9"/>
  <c r="J31" i="9"/>
  <c r="L31" i="9" s="1"/>
  <c r="I31" i="9"/>
  <c r="K31" i="9" s="1"/>
  <c r="F31" i="9"/>
  <c r="E31" i="9"/>
  <c r="D31" i="9"/>
  <c r="C31" i="9"/>
  <c r="J30" i="9"/>
  <c r="L30" i="9" s="1"/>
  <c r="I30" i="9"/>
  <c r="K30" i="9" s="1"/>
  <c r="F30" i="9"/>
  <c r="E30" i="9"/>
  <c r="D30" i="9"/>
  <c r="C30" i="9"/>
  <c r="J29" i="9"/>
  <c r="L29" i="9" s="1"/>
  <c r="I29" i="9"/>
  <c r="K29" i="9" s="1"/>
  <c r="F29" i="9"/>
  <c r="E29" i="9"/>
  <c r="D29" i="9"/>
  <c r="C29" i="9"/>
  <c r="J28" i="9"/>
  <c r="L28" i="9" s="1"/>
  <c r="I28" i="9"/>
  <c r="K28" i="9" s="1"/>
  <c r="F28" i="9"/>
  <c r="E28" i="9"/>
  <c r="D28" i="9"/>
  <c r="C28" i="9"/>
  <c r="J27" i="9"/>
  <c r="L27" i="9" s="1"/>
  <c r="I27" i="9"/>
  <c r="K27" i="9" s="1"/>
  <c r="F27" i="9"/>
  <c r="E27" i="9"/>
  <c r="D27" i="9"/>
  <c r="C27" i="9"/>
  <c r="J26" i="9"/>
  <c r="L26" i="9" s="1"/>
  <c r="I26" i="9"/>
  <c r="K26" i="9" s="1"/>
  <c r="F26" i="9"/>
  <c r="E26" i="9"/>
  <c r="D26" i="9"/>
  <c r="C26" i="9"/>
  <c r="J25" i="9"/>
  <c r="L25" i="9" s="1"/>
  <c r="I25" i="9"/>
  <c r="K25" i="9" s="1"/>
  <c r="F25" i="9"/>
  <c r="E25" i="9"/>
  <c r="D25" i="9"/>
  <c r="C25" i="9"/>
  <c r="J24" i="9"/>
  <c r="L24" i="9" s="1"/>
  <c r="I24" i="9"/>
  <c r="K24" i="9" s="1"/>
  <c r="F24" i="9"/>
  <c r="E24" i="9"/>
  <c r="D24" i="9"/>
  <c r="C24" i="9"/>
  <c r="J23" i="9"/>
  <c r="L23" i="9" s="1"/>
  <c r="I23" i="9"/>
  <c r="K23" i="9" s="1"/>
  <c r="F23" i="9"/>
  <c r="E23" i="9"/>
  <c r="D23" i="9"/>
  <c r="C23" i="9"/>
  <c r="J22" i="9"/>
  <c r="L22" i="9" s="1"/>
  <c r="I22" i="9"/>
  <c r="K22" i="9" s="1"/>
  <c r="F22" i="9"/>
  <c r="E22" i="9"/>
  <c r="D22" i="9"/>
  <c r="C22" i="9"/>
  <c r="J21" i="9"/>
  <c r="L21" i="9" s="1"/>
  <c r="I21" i="9"/>
  <c r="K21" i="9" s="1"/>
  <c r="F21" i="9"/>
  <c r="E21" i="9"/>
  <c r="D21" i="9"/>
  <c r="C21" i="9"/>
  <c r="J20" i="9"/>
  <c r="L20" i="9" s="1"/>
  <c r="I20" i="9"/>
  <c r="K20" i="9" s="1"/>
  <c r="F20" i="9"/>
  <c r="E20" i="9"/>
  <c r="D20" i="9"/>
  <c r="C20" i="9"/>
  <c r="J19" i="9"/>
  <c r="L19" i="9" s="1"/>
  <c r="I19" i="9"/>
  <c r="K19" i="9" s="1"/>
  <c r="F19" i="9"/>
  <c r="E19" i="9"/>
  <c r="D19" i="9"/>
  <c r="C19" i="9"/>
  <c r="J18" i="9"/>
  <c r="L18" i="9" s="1"/>
  <c r="I18" i="9"/>
  <c r="K18" i="9" s="1"/>
  <c r="F18" i="9"/>
  <c r="E18" i="9"/>
  <c r="D18" i="9"/>
  <c r="C18" i="9"/>
  <c r="J17" i="9"/>
  <c r="L17" i="9" s="1"/>
  <c r="I17" i="9"/>
  <c r="K17" i="9" s="1"/>
  <c r="F17" i="9"/>
  <c r="E17" i="9"/>
  <c r="D17" i="9"/>
  <c r="C17" i="9"/>
  <c r="J16" i="9"/>
  <c r="L16" i="9" s="1"/>
  <c r="I16" i="9"/>
  <c r="K16" i="9" s="1"/>
  <c r="F16" i="9"/>
  <c r="E16" i="9"/>
  <c r="D16" i="9"/>
  <c r="C16" i="9"/>
  <c r="J15" i="9"/>
  <c r="L15" i="9" s="1"/>
  <c r="I15" i="9"/>
  <c r="K15" i="9" s="1"/>
  <c r="F15" i="9"/>
  <c r="E15" i="9"/>
  <c r="D15" i="9"/>
  <c r="C15" i="9"/>
  <c r="J14" i="9"/>
  <c r="L14" i="9" s="1"/>
  <c r="I14" i="9"/>
  <c r="K14" i="9" s="1"/>
  <c r="F14" i="9"/>
  <c r="E14" i="9"/>
  <c r="D14" i="9"/>
  <c r="C14" i="9"/>
  <c r="J13" i="9"/>
  <c r="L13" i="9" s="1"/>
  <c r="I13" i="9"/>
  <c r="K13" i="9" s="1"/>
  <c r="F13" i="9"/>
  <c r="E13" i="9"/>
  <c r="D13" i="9"/>
  <c r="C13" i="9"/>
  <c r="J12" i="9"/>
  <c r="L12" i="9" s="1"/>
  <c r="I12" i="9"/>
  <c r="K12" i="9" s="1"/>
  <c r="F12" i="9"/>
  <c r="E12" i="9"/>
  <c r="D12" i="9"/>
  <c r="C12" i="9"/>
  <c r="J11" i="9"/>
  <c r="L11" i="9" s="1"/>
  <c r="I11" i="9"/>
  <c r="K11" i="9" s="1"/>
  <c r="F11" i="9"/>
  <c r="E11" i="9"/>
  <c r="D11" i="9"/>
  <c r="C11" i="9"/>
  <c r="J10" i="9"/>
  <c r="L10" i="9" s="1"/>
  <c r="I10" i="9"/>
  <c r="K10" i="9" s="1"/>
  <c r="F10" i="9"/>
  <c r="E10" i="9"/>
  <c r="D10" i="9"/>
  <c r="C10" i="9"/>
  <c r="J9" i="9"/>
  <c r="L9" i="9" s="1"/>
  <c r="I9" i="9"/>
  <c r="K9" i="9" s="1"/>
  <c r="F9" i="9"/>
  <c r="E9" i="9"/>
  <c r="D9" i="9"/>
  <c r="C9" i="9"/>
  <c r="J8" i="9"/>
  <c r="L8" i="9" s="1"/>
  <c r="I8" i="9"/>
  <c r="K8" i="9" s="1"/>
  <c r="F8" i="9"/>
  <c r="E8" i="9"/>
  <c r="D8" i="9"/>
  <c r="C8" i="9"/>
  <c r="J7" i="9"/>
  <c r="L7" i="9" s="1"/>
  <c r="I7" i="9"/>
  <c r="K7" i="9" s="1"/>
  <c r="F7" i="9"/>
  <c r="E7" i="9"/>
  <c r="D7" i="9"/>
  <c r="C7" i="9"/>
  <c r="J6" i="9"/>
  <c r="L6" i="9" s="1"/>
  <c r="I6" i="9"/>
  <c r="K6" i="9" s="1"/>
  <c r="F6" i="9"/>
  <c r="E6" i="9"/>
  <c r="D6" i="9"/>
  <c r="C6" i="9"/>
  <c r="O15" i="9" l="1"/>
  <c r="G61" i="9"/>
  <c r="G67" i="9"/>
  <c r="G32" i="9"/>
  <c r="H55" i="9"/>
  <c r="H57" i="9"/>
  <c r="O59" i="9"/>
  <c r="O17" i="9"/>
  <c r="G22" i="9"/>
  <c r="G26" i="9"/>
  <c r="G38" i="9"/>
  <c r="G42" i="9"/>
  <c r="G50" i="9"/>
  <c r="H17" i="9"/>
  <c r="H8" i="9"/>
  <c r="H11" i="9"/>
  <c r="H12" i="9"/>
  <c r="H13" i="9"/>
  <c r="G16" i="9"/>
  <c r="H22" i="9"/>
  <c r="H24" i="9"/>
  <c r="H26" i="9"/>
  <c r="H27" i="9"/>
  <c r="H35" i="9"/>
  <c r="O36" i="9"/>
  <c r="H48" i="9"/>
  <c r="H50" i="9"/>
  <c r="H51" i="9"/>
  <c r="O60" i="9"/>
  <c r="H39" i="9"/>
  <c r="H43" i="9"/>
  <c r="G57" i="9"/>
  <c r="G10" i="9"/>
  <c r="H33" i="9"/>
  <c r="O33" i="9"/>
  <c r="O65" i="9"/>
  <c r="G21" i="9"/>
  <c r="H40" i="9"/>
  <c r="O42" i="9"/>
  <c r="G49" i="9"/>
  <c r="G51" i="9"/>
  <c r="H54" i="9"/>
  <c r="H59" i="9"/>
  <c r="G68" i="9"/>
  <c r="O20" i="9"/>
  <c r="G25" i="9"/>
  <c r="G27" i="9"/>
  <c r="O28" i="9"/>
  <c r="H38" i="9"/>
  <c r="O40" i="9"/>
  <c r="H42" i="9"/>
  <c r="O6" i="9"/>
  <c r="G11" i="9"/>
  <c r="O12" i="9"/>
  <c r="H19" i="9"/>
  <c r="O19" i="9"/>
  <c r="H23" i="9"/>
  <c r="G37" i="9"/>
  <c r="G41" i="9"/>
  <c r="G43" i="9"/>
  <c r="G46" i="9"/>
  <c r="G53" i="9"/>
  <c r="H58" i="9"/>
  <c r="O58" i="9"/>
  <c r="G62" i="9"/>
  <c r="H68" i="9"/>
  <c r="O9" i="9"/>
  <c r="O23" i="9"/>
  <c r="O35" i="9"/>
  <c r="O44" i="9"/>
  <c r="O27" i="9"/>
  <c r="O31" i="9"/>
  <c r="O39" i="9"/>
  <c r="O51" i="9"/>
  <c r="O8" i="9"/>
  <c r="O24" i="9"/>
  <c r="O43" i="9"/>
  <c r="O50" i="9"/>
  <c r="O55" i="9"/>
  <c r="G67" i="5"/>
  <c r="O26" i="9"/>
  <c r="E69" i="9"/>
  <c r="O18" i="9"/>
  <c r="O62" i="9"/>
  <c r="H7" i="9"/>
  <c r="G9" i="9"/>
  <c r="H15" i="9"/>
  <c r="G17" i="9"/>
  <c r="H18" i="9"/>
  <c r="G24" i="9"/>
  <c r="G29" i="9"/>
  <c r="H30" i="9"/>
  <c r="H31" i="9"/>
  <c r="G33" i="9"/>
  <c r="H34" i="9"/>
  <c r="G40" i="9"/>
  <c r="G45" i="9"/>
  <c r="H46" i="9"/>
  <c r="G48" i="9"/>
  <c r="G56" i="9"/>
  <c r="G66" i="9"/>
  <c r="O13" i="9"/>
  <c r="O34" i="9"/>
  <c r="G7" i="9"/>
  <c r="G8" i="9"/>
  <c r="H10" i="9"/>
  <c r="O10" i="9"/>
  <c r="G14" i="9"/>
  <c r="H16" i="9"/>
  <c r="O16" i="9"/>
  <c r="G18" i="9"/>
  <c r="G19" i="9"/>
  <c r="H25" i="9"/>
  <c r="O25" i="9"/>
  <c r="G30" i="9"/>
  <c r="H32" i="9"/>
  <c r="O32" i="9"/>
  <c r="G34" i="9"/>
  <c r="G35" i="9"/>
  <c r="H41" i="9"/>
  <c r="O41" i="9"/>
  <c r="H47" i="9"/>
  <c r="O47" i="9"/>
  <c r="O57" i="9"/>
  <c r="H64" i="9"/>
  <c r="H65" i="9"/>
  <c r="O48" i="9"/>
  <c r="O52" i="9"/>
  <c r="H49" i="9"/>
  <c r="O49" i="9"/>
  <c r="G54" i="9"/>
  <c r="H56" i="9"/>
  <c r="O56" i="9"/>
  <c r="G58" i="9"/>
  <c r="G59" i="9"/>
  <c r="G64" i="9"/>
  <c r="H66" i="9"/>
  <c r="O66" i="9"/>
  <c r="C68" i="8"/>
  <c r="E68" i="8" s="1"/>
  <c r="O11" i="9"/>
  <c r="C69" i="9"/>
  <c r="G6" i="9"/>
  <c r="G12" i="9"/>
  <c r="O14" i="9"/>
  <c r="G20" i="9"/>
  <c r="H21" i="9"/>
  <c r="O22" i="9"/>
  <c r="G28" i="9"/>
  <c r="H29" i="9"/>
  <c r="O30" i="9"/>
  <c r="G36" i="9"/>
  <c r="H37" i="9"/>
  <c r="O38" i="9"/>
  <c r="G44" i="9"/>
  <c r="H45" i="9"/>
  <c r="O46" i="9"/>
  <c r="G52" i="9"/>
  <c r="H53" i="9"/>
  <c r="O54" i="9"/>
  <c r="G60" i="9"/>
  <c r="H61" i="9"/>
  <c r="G63" i="9"/>
  <c r="O64" i="9"/>
  <c r="O67" i="9"/>
  <c r="O68" i="9"/>
  <c r="F69" i="9"/>
  <c r="H9" i="9"/>
  <c r="D69" i="9"/>
  <c r="O7" i="9"/>
  <c r="G13" i="9"/>
  <c r="G15" i="9"/>
  <c r="H20" i="9"/>
  <c r="O21" i="9"/>
  <c r="G23" i="9"/>
  <c r="H28" i="9"/>
  <c r="O29" i="9"/>
  <c r="G31" i="9"/>
  <c r="H36" i="9"/>
  <c r="O37" i="9"/>
  <c r="G39" i="9"/>
  <c r="H44" i="9"/>
  <c r="O45" i="9"/>
  <c r="G47" i="9"/>
  <c r="H52" i="9"/>
  <c r="O53" i="9"/>
  <c r="G55" i="9"/>
  <c r="H60" i="9"/>
  <c r="O61" i="9"/>
  <c r="O63" i="9"/>
  <c r="G65" i="9"/>
  <c r="H6" i="9"/>
  <c r="J68" i="10"/>
  <c r="L68" i="10" s="1"/>
  <c r="I68" i="10"/>
  <c r="K68" i="10" s="1"/>
  <c r="F68" i="10"/>
  <c r="E68" i="10"/>
  <c r="D68" i="10"/>
  <c r="C68" i="10"/>
  <c r="J67" i="10"/>
  <c r="L67" i="10" s="1"/>
  <c r="I67" i="10"/>
  <c r="K67" i="10" s="1"/>
  <c r="F67" i="10"/>
  <c r="E67" i="10"/>
  <c r="D67" i="10"/>
  <c r="C67" i="10"/>
  <c r="J66" i="10"/>
  <c r="L66" i="10" s="1"/>
  <c r="I66" i="10"/>
  <c r="K66" i="10" s="1"/>
  <c r="F66" i="10"/>
  <c r="E66" i="10"/>
  <c r="D66" i="10"/>
  <c r="C66" i="10"/>
  <c r="J65" i="10"/>
  <c r="L65" i="10" s="1"/>
  <c r="I65" i="10"/>
  <c r="K65" i="10" s="1"/>
  <c r="F65" i="10"/>
  <c r="E65" i="10"/>
  <c r="D65" i="10"/>
  <c r="C65" i="10"/>
  <c r="J64" i="10"/>
  <c r="L64" i="10" s="1"/>
  <c r="I64" i="10"/>
  <c r="K64" i="10" s="1"/>
  <c r="F64" i="10"/>
  <c r="E64" i="10"/>
  <c r="D64" i="10"/>
  <c r="C64" i="10"/>
  <c r="J63" i="10"/>
  <c r="L63" i="10" s="1"/>
  <c r="I63" i="10"/>
  <c r="K63" i="10" s="1"/>
  <c r="F63" i="10"/>
  <c r="E63" i="10"/>
  <c r="D63" i="10"/>
  <c r="C63" i="10"/>
  <c r="J62" i="10"/>
  <c r="L62" i="10" s="1"/>
  <c r="I62" i="10"/>
  <c r="K62" i="10" s="1"/>
  <c r="F62" i="10"/>
  <c r="E62" i="10"/>
  <c r="D62" i="10"/>
  <c r="C62" i="10"/>
  <c r="J61" i="10"/>
  <c r="L61" i="10" s="1"/>
  <c r="I61" i="10"/>
  <c r="K61" i="10" s="1"/>
  <c r="F61" i="10"/>
  <c r="E61" i="10"/>
  <c r="D61" i="10"/>
  <c r="C61" i="10"/>
  <c r="J60" i="10"/>
  <c r="L60" i="10" s="1"/>
  <c r="I60" i="10"/>
  <c r="K60" i="10" s="1"/>
  <c r="F60" i="10"/>
  <c r="E60" i="10"/>
  <c r="D60" i="10"/>
  <c r="C60" i="10"/>
  <c r="J59" i="10"/>
  <c r="L59" i="10" s="1"/>
  <c r="I59" i="10"/>
  <c r="K59" i="10" s="1"/>
  <c r="F59" i="10"/>
  <c r="E59" i="10"/>
  <c r="D59" i="10"/>
  <c r="C59" i="10"/>
  <c r="J58" i="10"/>
  <c r="L58" i="10" s="1"/>
  <c r="I58" i="10"/>
  <c r="K58" i="10" s="1"/>
  <c r="F58" i="10"/>
  <c r="E58" i="10"/>
  <c r="D58" i="10"/>
  <c r="C58" i="10"/>
  <c r="J57" i="10"/>
  <c r="L57" i="10" s="1"/>
  <c r="I57" i="10"/>
  <c r="K57" i="10" s="1"/>
  <c r="F57" i="10"/>
  <c r="E57" i="10"/>
  <c r="D57" i="10"/>
  <c r="C57" i="10"/>
  <c r="J56" i="10"/>
  <c r="L56" i="10" s="1"/>
  <c r="I56" i="10"/>
  <c r="K56" i="10" s="1"/>
  <c r="F56" i="10"/>
  <c r="E56" i="10"/>
  <c r="D56" i="10"/>
  <c r="C56" i="10"/>
  <c r="J55" i="10"/>
  <c r="L55" i="10" s="1"/>
  <c r="I55" i="10"/>
  <c r="K55" i="10" s="1"/>
  <c r="F55" i="10"/>
  <c r="E55" i="10"/>
  <c r="D55" i="10"/>
  <c r="C55" i="10"/>
  <c r="J54" i="10"/>
  <c r="L54" i="10" s="1"/>
  <c r="I54" i="10"/>
  <c r="K54" i="10" s="1"/>
  <c r="F54" i="10"/>
  <c r="E54" i="10"/>
  <c r="D54" i="10"/>
  <c r="C54" i="10"/>
  <c r="J53" i="10"/>
  <c r="L53" i="10" s="1"/>
  <c r="I53" i="10"/>
  <c r="K53" i="10" s="1"/>
  <c r="F53" i="10"/>
  <c r="E53" i="10"/>
  <c r="D53" i="10"/>
  <c r="C53" i="10"/>
  <c r="J52" i="10"/>
  <c r="L52" i="10" s="1"/>
  <c r="I52" i="10"/>
  <c r="K52" i="10" s="1"/>
  <c r="F52" i="10"/>
  <c r="E52" i="10"/>
  <c r="D52" i="10"/>
  <c r="C52" i="10"/>
  <c r="J51" i="10"/>
  <c r="L51" i="10" s="1"/>
  <c r="I51" i="10"/>
  <c r="K51" i="10" s="1"/>
  <c r="F51" i="10"/>
  <c r="E51" i="10"/>
  <c r="D51" i="10"/>
  <c r="C51" i="10"/>
  <c r="J50" i="10"/>
  <c r="L50" i="10" s="1"/>
  <c r="I50" i="10"/>
  <c r="K50" i="10" s="1"/>
  <c r="F50" i="10"/>
  <c r="E50" i="10"/>
  <c r="D50" i="10"/>
  <c r="C50" i="10"/>
  <c r="J49" i="10"/>
  <c r="L49" i="10" s="1"/>
  <c r="I49" i="10"/>
  <c r="K49" i="10" s="1"/>
  <c r="F49" i="10"/>
  <c r="E49" i="10"/>
  <c r="D49" i="10"/>
  <c r="C49" i="10"/>
  <c r="J48" i="10"/>
  <c r="L48" i="10" s="1"/>
  <c r="I48" i="10"/>
  <c r="K48" i="10" s="1"/>
  <c r="F48" i="10"/>
  <c r="E48" i="10"/>
  <c r="D48" i="10"/>
  <c r="C48" i="10"/>
  <c r="J47" i="10"/>
  <c r="L47" i="10" s="1"/>
  <c r="I47" i="10"/>
  <c r="K47" i="10" s="1"/>
  <c r="F47" i="10"/>
  <c r="E47" i="10"/>
  <c r="D47" i="10"/>
  <c r="H47" i="10" s="1"/>
  <c r="C47" i="10"/>
  <c r="J46" i="10"/>
  <c r="L46" i="10" s="1"/>
  <c r="I46" i="10"/>
  <c r="K46" i="10" s="1"/>
  <c r="F46" i="10"/>
  <c r="E46" i="10"/>
  <c r="D46" i="10"/>
  <c r="C46" i="10"/>
  <c r="J45" i="10"/>
  <c r="L45" i="10" s="1"/>
  <c r="I45" i="10"/>
  <c r="K45" i="10" s="1"/>
  <c r="F45" i="10"/>
  <c r="E45" i="10"/>
  <c r="D45" i="10"/>
  <c r="C45" i="10"/>
  <c r="J44" i="10"/>
  <c r="L44" i="10" s="1"/>
  <c r="I44" i="10"/>
  <c r="K44" i="10" s="1"/>
  <c r="F44" i="10"/>
  <c r="E44" i="10"/>
  <c r="D44" i="10"/>
  <c r="C44" i="10"/>
  <c r="J43" i="10"/>
  <c r="L43" i="10" s="1"/>
  <c r="I43" i="10"/>
  <c r="K43" i="10" s="1"/>
  <c r="F43" i="10"/>
  <c r="E43" i="10"/>
  <c r="D43" i="10"/>
  <c r="C43" i="10"/>
  <c r="G43" i="10" s="1"/>
  <c r="J42" i="10"/>
  <c r="L42" i="10" s="1"/>
  <c r="I42" i="10"/>
  <c r="K42" i="10" s="1"/>
  <c r="F42" i="10"/>
  <c r="E42" i="10"/>
  <c r="D42" i="10"/>
  <c r="C42" i="10"/>
  <c r="J41" i="10"/>
  <c r="L41" i="10" s="1"/>
  <c r="I41" i="10"/>
  <c r="K41" i="10" s="1"/>
  <c r="F41" i="10"/>
  <c r="E41" i="10"/>
  <c r="D41" i="10"/>
  <c r="C41" i="10"/>
  <c r="J40" i="10"/>
  <c r="L40" i="10" s="1"/>
  <c r="I40" i="10"/>
  <c r="K40" i="10" s="1"/>
  <c r="F40" i="10"/>
  <c r="E40" i="10"/>
  <c r="D40" i="10"/>
  <c r="C40" i="10"/>
  <c r="J39" i="10"/>
  <c r="L39" i="10" s="1"/>
  <c r="I39" i="10"/>
  <c r="K39" i="10" s="1"/>
  <c r="F39" i="10"/>
  <c r="E39" i="10"/>
  <c r="D39" i="10"/>
  <c r="C39" i="10"/>
  <c r="J38" i="10"/>
  <c r="L38" i="10" s="1"/>
  <c r="I38" i="10"/>
  <c r="K38" i="10" s="1"/>
  <c r="F38" i="10"/>
  <c r="E38" i="10"/>
  <c r="D38" i="10"/>
  <c r="C38" i="10"/>
  <c r="J37" i="10"/>
  <c r="L37" i="10" s="1"/>
  <c r="I37" i="10"/>
  <c r="K37" i="10" s="1"/>
  <c r="F37" i="10"/>
  <c r="E37" i="10"/>
  <c r="D37" i="10"/>
  <c r="C37" i="10"/>
  <c r="J36" i="10"/>
  <c r="L36" i="10" s="1"/>
  <c r="I36" i="10"/>
  <c r="K36" i="10" s="1"/>
  <c r="F36" i="10"/>
  <c r="E36" i="10"/>
  <c r="D36" i="10"/>
  <c r="C36" i="10"/>
  <c r="J35" i="10"/>
  <c r="L35" i="10" s="1"/>
  <c r="I35" i="10"/>
  <c r="K35" i="10" s="1"/>
  <c r="F35" i="10"/>
  <c r="E35" i="10"/>
  <c r="D35" i="10"/>
  <c r="C35" i="10"/>
  <c r="J34" i="10"/>
  <c r="L34" i="10" s="1"/>
  <c r="I34" i="10"/>
  <c r="K34" i="10" s="1"/>
  <c r="F34" i="10"/>
  <c r="E34" i="10"/>
  <c r="D34" i="10"/>
  <c r="C34" i="10"/>
  <c r="J33" i="10"/>
  <c r="L33" i="10" s="1"/>
  <c r="I33" i="10"/>
  <c r="K33" i="10" s="1"/>
  <c r="F33" i="10"/>
  <c r="E33" i="10"/>
  <c r="D33" i="10"/>
  <c r="C33" i="10"/>
  <c r="J32" i="10"/>
  <c r="L32" i="10" s="1"/>
  <c r="I32" i="10"/>
  <c r="K32" i="10" s="1"/>
  <c r="F32" i="10"/>
  <c r="E32" i="10"/>
  <c r="D32" i="10"/>
  <c r="C32" i="10"/>
  <c r="J31" i="10"/>
  <c r="L31" i="10" s="1"/>
  <c r="I31" i="10"/>
  <c r="K31" i="10" s="1"/>
  <c r="F31" i="10"/>
  <c r="E31" i="10"/>
  <c r="D31" i="10"/>
  <c r="C31" i="10"/>
  <c r="J30" i="10"/>
  <c r="L30" i="10" s="1"/>
  <c r="I30" i="10"/>
  <c r="K30" i="10" s="1"/>
  <c r="F30" i="10"/>
  <c r="E30" i="10"/>
  <c r="D30" i="10"/>
  <c r="C30" i="10"/>
  <c r="J29" i="10"/>
  <c r="L29" i="10" s="1"/>
  <c r="I29" i="10"/>
  <c r="K29" i="10" s="1"/>
  <c r="F29" i="10"/>
  <c r="E29" i="10"/>
  <c r="D29" i="10"/>
  <c r="C29" i="10"/>
  <c r="J28" i="10"/>
  <c r="L28" i="10" s="1"/>
  <c r="I28" i="10"/>
  <c r="K28" i="10" s="1"/>
  <c r="F28" i="10"/>
  <c r="E28" i="10"/>
  <c r="D28" i="10"/>
  <c r="C28" i="10"/>
  <c r="J27" i="10"/>
  <c r="L27" i="10" s="1"/>
  <c r="I27" i="10"/>
  <c r="K27" i="10" s="1"/>
  <c r="F27" i="10"/>
  <c r="E27" i="10"/>
  <c r="D27" i="10"/>
  <c r="C27" i="10"/>
  <c r="J26" i="10"/>
  <c r="L26" i="10" s="1"/>
  <c r="I26" i="10"/>
  <c r="K26" i="10" s="1"/>
  <c r="F26" i="10"/>
  <c r="E26" i="10"/>
  <c r="D26" i="10"/>
  <c r="C26" i="10"/>
  <c r="J25" i="10"/>
  <c r="L25" i="10" s="1"/>
  <c r="I25" i="10"/>
  <c r="K25" i="10" s="1"/>
  <c r="F25" i="10"/>
  <c r="E25" i="10"/>
  <c r="D25" i="10"/>
  <c r="C25" i="10"/>
  <c r="J24" i="10"/>
  <c r="L24" i="10" s="1"/>
  <c r="I24" i="10"/>
  <c r="K24" i="10" s="1"/>
  <c r="F24" i="10"/>
  <c r="E24" i="10"/>
  <c r="D24" i="10"/>
  <c r="C24" i="10"/>
  <c r="J23" i="10"/>
  <c r="L23" i="10" s="1"/>
  <c r="I23" i="10"/>
  <c r="K23" i="10" s="1"/>
  <c r="F23" i="10"/>
  <c r="E23" i="10"/>
  <c r="D23" i="10"/>
  <c r="C23" i="10"/>
  <c r="J22" i="10"/>
  <c r="L22" i="10" s="1"/>
  <c r="I22" i="10"/>
  <c r="K22" i="10" s="1"/>
  <c r="F22" i="10"/>
  <c r="E22" i="10"/>
  <c r="D22" i="10"/>
  <c r="C22" i="10"/>
  <c r="J21" i="10"/>
  <c r="L21" i="10" s="1"/>
  <c r="I21" i="10"/>
  <c r="K21" i="10" s="1"/>
  <c r="F21" i="10"/>
  <c r="E21" i="10"/>
  <c r="D21" i="10"/>
  <c r="C21" i="10"/>
  <c r="J20" i="10"/>
  <c r="L20" i="10" s="1"/>
  <c r="I20" i="10"/>
  <c r="K20" i="10" s="1"/>
  <c r="F20" i="10"/>
  <c r="E20" i="10"/>
  <c r="D20" i="10"/>
  <c r="C20" i="10"/>
  <c r="J19" i="10"/>
  <c r="L19" i="10" s="1"/>
  <c r="I19" i="10"/>
  <c r="K19" i="10" s="1"/>
  <c r="F19" i="10"/>
  <c r="E19" i="10"/>
  <c r="D19" i="10"/>
  <c r="C19" i="10"/>
  <c r="J18" i="10"/>
  <c r="L18" i="10" s="1"/>
  <c r="I18" i="10"/>
  <c r="K18" i="10" s="1"/>
  <c r="F18" i="10"/>
  <c r="E18" i="10"/>
  <c r="D18" i="10"/>
  <c r="C18" i="10"/>
  <c r="J17" i="10"/>
  <c r="L17" i="10" s="1"/>
  <c r="I17" i="10"/>
  <c r="K17" i="10" s="1"/>
  <c r="F17" i="10"/>
  <c r="E17" i="10"/>
  <c r="D17" i="10"/>
  <c r="C17" i="10"/>
  <c r="J16" i="10"/>
  <c r="L16" i="10" s="1"/>
  <c r="I16" i="10"/>
  <c r="K16" i="10" s="1"/>
  <c r="F16" i="10"/>
  <c r="E16" i="10"/>
  <c r="D16" i="10"/>
  <c r="C16" i="10"/>
  <c r="J15" i="10"/>
  <c r="L15" i="10" s="1"/>
  <c r="I15" i="10"/>
  <c r="K15" i="10" s="1"/>
  <c r="F15" i="10"/>
  <c r="E15" i="10"/>
  <c r="D15" i="10"/>
  <c r="C15" i="10"/>
  <c r="J14" i="10"/>
  <c r="L14" i="10" s="1"/>
  <c r="I14" i="10"/>
  <c r="K14" i="10" s="1"/>
  <c r="F14" i="10"/>
  <c r="E14" i="10"/>
  <c r="D14" i="10"/>
  <c r="C14" i="10"/>
  <c r="J13" i="10"/>
  <c r="L13" i="10" s="1"/>
  <c r="I13" i="10"/>
  <c r="K13" i="10" s="1"/>
  <c r="F13" i="10"/>
  <c r="E13" i="10"/>
  <c r="D13" i="10"/>
  <c r="C13" i="10"/>
  <c r="J12" i="10"/>
  <c r="L12" i="10" s="1"/>
  <c r="I12" i="10"/>
  <c r="K12" i="10" s="1"/>
  <c r="F12" i="10"/>
  <c r="E12" i="10"/>
  <c r="D12" i="10"/>
  <c r="C12" i="10"/>
  <c r="J11" i="10"/>
  <c r="L11" i="10" s="1"/>
  <c r="I11" i="10"/>
  <c r="K11" i="10" s="1"/>
  <c r="F11" i="10"/>
  <c r="E11" i="10"/>
  <c r="D11" i="10"/>
  <c r="H11" i="10" s="1"/>
  <c r="C11" i="10"/>
  <c r="J10" i="10"/>
  <c r="L10" i="10" s="1"/>
  <c r="I10" i="10"/>
  <c r="F10" i="10"/>
  <c r="E10" i="10"/>
  <c r="D10" i="10"/>
  <c r="C10" i="10"/>
  <c r="J9" i="10"/>
  <c r="L9" i="10" s="1"/>
  <c r="I9" i="10"/>
  <c r="K9" i="10" s="1"/>
  <c r="F9" i="10"/>
  <c r="E9" i="10"/>
  <c r="D9" i="10"/>
  <c r="C9" i="10"/>
  <c r="J8" i="10"/>
  <c r="L8" i="10" s="1"/>
  <c r="I8" i="10"/>
  <c r="K8" i="10" s="1"/>
  <c r="F8" i="10"/>
  <c r="E8" i="10"/>
  <c r="D8" i="10"/>
  <c r="C8" i="10"/>
  <c r="J7" i="10"/>
  <c r="L7" i="10" s="1"/>
  <c r="I7" i="10"/>
  <c r="K7" i="10" s="1"/>
  <c r="F7" i="10"/>
  <c r="E7" i="10"/>
  <c r="D7" i="10"/>
  <c r="C7" i="10"/>
  <c r="J6" i="10"/>
  <c r="L6" i="10" s="1"/>
  <c r="I6" i="10"/>
  <c r="K6" i="10" s="1"/>
  <c r="F6" i="10"/>
  <c r="E6" i="10"/>
  <c r="D6" i="10"/>
  <c r="C6" i="10"/>
  <c r="G8" i="10" l="1"/>
  <c r="G12" i="10"/>
  <c r="O7" i="10"/>
  <c r="G31" i="10"/>
  <c r="H10" i="10"/>
  <c r="G44" i="10"/>
  <c r="G56" i="10"/>
  <c r="G58" i="10"/>
  <c r="G62" i="10"/>
  <c r="G68" i="10"/>
  <c r="O62" i="10"/>
  <c r="G7" i="10"/>
  <c r="H22" i="10"/>
  <c r="H26" i="10"/>
  <c r="G32" i="10"/>
  <c r="H33" i="10"/>
  <c r="H45" i="10"/>
  <c r="H52" i="10"/>
  <c r="O54" i="10"/>
  <c r="H56" i="10"/>
  <c r="H68" i="10"/>
  <c r="G15" i="10"/>
  <c r="G17" i="10"/>
  <c r="H32" i="10"/>
  <c r="G51" i="10"/>
  <c r="G67" i="10"/>
  <c r="O48" i="10"/>
  <c r="O50" i="10"/>
  <c r="O58" i="10"/>
  <c r="H29" i="10"/>
  <c r="H41" i="10"/>
  <c r="G69" i="9"/>
  <c r="H25" i="10"/>
  <c r="O12" i="10"/>
  <c r="G9" i="10"/>
  <c r="H31" i="10"/>
  <c r="O44" i="10"/>
  <c r="H9" i="10"/>
  <c r="G13" i="10"/>
  <c r="G22" i="10"/>
  <c r="G26" i="10"/>
  <c r="O26" i="10"/>
  <c r="O27" i="10"/>
  <c r="O28" i="10"/>
  <c r="G30" i="10"/>
  <c r="G33" i="10"/>
  <c r="H38" i="10"/>
  <c r="O38" i="10"/>
  <c r="H42" i="10"/>
  <c r="G45" i="10"/>
  <c r="H48" i="10"/>
  <c r="G52" i="10"/>
  <c r="O57" i="10"/>
  <c r="H59" i="10"/>
  <c r="O66" i="10"/>
  <c r="G16" i="10"/>
  <c r="G18" i="10"/>
  <c r="H19" i="10"/>
  <c r="G36" i="10"/>
  <c r="G40" i="10"/>
  <c r="G46" i="10"/>
  <c r="H53" i="10"/>
  <c r="G55" i="10"/>
  <c r="H60" i="10"/>
  <c r="H64" i="10"/>
  <c r="O65" i="10"/>
  <c r="O20" i="10"/>
  <c r="O52" i="10"/>
  <c r="O56" i="10"/>
  <c r="O59" i="10"/>
  <c r="O22" i="10"/>
  <c r="H24" i="10"/>
  <c r="H40" i="10"/>
  <c r="H57" i="10"/>
  <c r="O61" i="10"/>
  <c r="O10" i="10"/>
  <c r="O32" i="10"/>
  <c r="H17" i="10"/>
  <c r="O29" i="10"/>
  <c r="H49" i="10"/>
  <c r="H69" i="9"/>
  <c r="F69" i="10"/>
  <c r="H7" i="10"/>
  <c r="O34" i="10"/>
  <c r="O49" i="10"/>
  <c r="H12" i="10"/>
  <c r="H16" i="10"/>
  <c r="O18" i="10"/>
  <c r="G20" i="10"/>
  <c r="G24" i="10"/>
  <c r="G27" i="10"/>
  <c r="G28" i="10"/>
  <c r="G29" i="10"/>
  <c r="O33" i="10"/>
  <c r="G35" i="10"/>
  <c r="H36" i="10"/>
  <c r="H37" i="10"/>
  <c r="G39" i="10"/>
  <c r="O40" i="10"/>
  <c r="O41" i="10"/>
  <c r="H43" i="10"/>
  <c r="H44" i="10"/>
  <c r="G50" i="10"/>
  <c r="H51" i="10"/>
  <c r="G54" i="10"/>
  <c r="H58" i="10"/>
  <c r="G61" i="10"/>
  <c r="O63" i="10"/>
  <c r="G65" i="10"/>
  <c r="G66" i="10"/>
  <c r="O6" i="10"/>
  <c r="O8" i="10"/>
  <c r="G10" i="10"/>
  <c r="O11" i="10"/>
  <c r="G14" i="10"/>
  <c r="O14" i="10"/>
  <c r="O16" i="10"/>
  <c r="O17" i="10"/>
  <c r="G19" i="10"/>
  <c r="H20" i="10"/>
  <c r="H21" i="10"/>
  <c r="G23" i="10"/>
  <c r="O24" i="10"/>
  <c r="O25" i="10"/>
  <c r="H27" i="10"/>
  <c r="H28" i="10"/>
  <c r="G34" i="10"/>
  <c r="H35" i="10"/>
  <c r="O36" i="10"/>
  <c r="G38" i="10"/>
  <c r="G42" i="10"/>
  <c r="O42" i="10"/>
  <c r="O43" i="10"/>
  <c r="O45" i="10"/>
  <c r="G47" i="10"/>
  <c r="G48" i="10"/>
  <c r="G49" i="10"/>
  <c r="H54" i="10"/>
  <c r="G59" i="10"/>
  <c r="G60" i="10"/>
  <c r="O60" i="10"/>
  <c r="G64" i="10"/>
  <c r="O68" i="10"/>
  <c r="H23" i="10"/>
  <c r="O30" i="10"/>
  <c r="H39" i="10"/>
  <c r="O46" i="10"/>
  <c r="H55" i="10"/>
  <c r="E69" i="10"/>
  <c r="H13" i="10"/>
  <c r="O21" i="10"/>
  <c r="O37" i="10"/>
  <c r="O53" i="10"/>
  <c r="C69" i="10"/>
  <c r="G6" i="10"/>
  <c r="O13" i="10"/>
  <c r="O23" i="10"/>
  <c r="O39" i="10"/>
  <c r="O55" i="10"/>
  <c r="D69" i="10"/>
  <c r="H69" i="10" s="1"/>
  <c r="H6" i="10"/>
  <c r="H8" i="10"/>
  <c r="O9" i="10"/>
  <c r="H18" i="10"/>
  <c r="O19" i="10"/>
  <c r="G25" i="10"/>
  <c r="H34" i="10"/>
  <c r="O35" i="10"/>
  <c r="G41" i="10"/>
  <c r="H50" i="10"/>
  <c r="O51" i="10"/>
  <c r="G57" i="10"/>
  <c r="H66" i="10"/>
  <c r="G11" i="10"/>
  <c r="O15" i="10"/>
  <c r="G21" i="10"/>
  <c r="H30" i="10"/>
  <c r="O31" i="10"/>
  <c r="G37" i="10"/>
  <c r="H46" i="10"/>
  <c r="O47" i="10"/>
  <c r="G53" i="10"/>
  <c r="G63" i="10"/>
  <c r="O64" i="10"/>
  <c r="O67" i="10"/>
  <c r="H5" i="11"/>
  <c r="G5" i="11"/>
  <c r="G69" i="10" l="1"/>
</calcChain>
</file>

<file path=xl/sharedStrings.xml><?xml version="1.0" encoding="utf-8"?>
<sst xmlns="http://schemas.openxmlformats.org/spreadsheetml/2006/main" count="3172" uniqueCount="512">
  <si>
    <t>Наименование ЛПУ</t>
  </si>
  <si>
    <t>Виды МП</t>
  </si>
  <si>
    <t>Утверждено на  2016 год</t>
  </si>
  <si>
    <t xml:space="preserve">Корректировка 
</t>
  </si>
  <si>
    <t>Утвердить  с учетом корректировки</t>
  </si>
  <si>
    <t>ЗС</t>
  </si>
  <si>
    <t>руб.</t>
  </si>
  <si>
    <t>ФГБУ "Микрохирургия глаза" им. Академика С.Н.Федорова Минздрава России</t>
  </si>
  <si>
    <t>Стационар (МРФ)</t>
  </si>
  <si>
    <t>Корректировка объемов предоставления стационарной медицинской помощи на  2016 год для ФГБУ "Микрохирургия глаза" им. Академика С.Н.Федорова Минздрава России за счет дополнительных средств НСЗ.</t>
  </si>
  <si>
    <t>Расчет лимитов подушевого финансирования амбулаторно-поликлинической помощи на Декабрь 2016 года</t>
  </si>
  <si>
    <t xml:space="preserve">МО </t>
  </si>
  <si>
    <t>СМО</t>
  </si>
  <si>
    <t>СОГАЗ-МС</t>
  </si>
  <si>
    <t>РОСНО-МС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</si>
  <si>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</si>
  <si>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</si>
  <si>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</si>
  <si>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</si>
  <si>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</si>
  <si>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</si>
  <si>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</si>
  <si>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</si>
  <si>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</si>
  <si>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</si>
  <si>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</si>
  <si>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</si>
  <si>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</si>
  <si>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</si>
  <si>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</si>
  <si>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</si>
  <si>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</si>
  <si>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</si>
  <si>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</si>
  <si>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</si>
  <si>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</si>
  <si>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</si>
  <si>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2</t>
  </si>
  <si>
    <t>ОРСКАЯ ГАУЗ ГБ № 3</t>
  </si>
  <si>
    <t>ОРСКАЯ ГАУЗ ГБ № 4</t>
  </si>
  <si>
    <t>ОРСКАЯ ГАУЗ ГБ № 5</t>
  </si>
  <si>
    <t>ОРСКАЯ ГАУЗ ГБ № 1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</si>
  <si>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</si>
  <si>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</si>
  <si>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</si>
  <si>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 ГБ</t>
  </si>
  <si>
    <t>БУГУРУСЛАНСКАЯ РБ</t>
  </si>
  <si>
    <t>БУЗУЛУКСКАЯ ГБ</t>
  </si>
  <si>
    <t>БУЗУЛУКСКАЯ ГБ № 1</t>
  </si>
  <si>
    <t>БУЗУЛУКСКАЯ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</si>
  <si>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</si>
  <si>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</si>
  <si>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</si>
  <si>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</si>
  <si>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</si>
  <si>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</si>
  <si>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</si>
  <si>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</si>
  <si>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</si>
  <si>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</si>
  <si>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</si>
  <si>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</si>
  <si>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</si>
  <si>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</si>
  <si>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</si>
  <si>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</si>
  <si>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</si>
  <si>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</si>
  <si>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</si>
  <si>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</si>
  <si>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</si>
  <si>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</si>
  <si>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</si>
  <si>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</si>
  <si>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</si>
  <si>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</si>
  <si>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</si>
  <si>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</si>
  <si>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</si>
  <si>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</si>
  <si>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</si>
  <si>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</si>
  <si>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</si>
  <si>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</si>
  <si>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</si>
  <si>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</si>
  <si>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</si>
  <si>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</si>
  <si>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</si>
  <si>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</si>
  <si>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</si>
  <si>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ОРЕНБУРГ ООО "КЛИНИКА ПРОМЫШЛЕННОЙ МЕДИЦИНЫ"</t>
  </si>
  <si>
    <t>Итого по области</t>
  </si>
  <si>
    <t xml:space="preserve">Лимит ПФ по СМО 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</si>
  <si>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</si>
  <si>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</si>
  <si>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</si>
  <si>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</si>
  <si>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</si>
  <si>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</si>
  <si>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</si>
  <si>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</si>
  <si>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</si>
  <si>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</si>
  <si>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</si>
  <si>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</si>
  <si>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</si>
  <si>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БУГУРУСЛАНСКАЯ ГБ</t>
  </si>
  <si>
    <t>СОРОЧИНСКАЯ РБ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</si>
  <si>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</si>
  <si>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</si>
  <si>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2016 году на взрослых составляет 0,2351 (или 23,5%), на детей составляет 0,4641 (или 46,4%).
С целью обеспечения сбалансированного подхода к расчёту данного показателя (согласно изменениям Методики  на 2016 год) - из общего количества посещений исключены посещения с методом оплаты "0".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</si>
  <si>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</si>
  <si>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</si>
  <si>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</si>
  <si>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населения*.</t>
  </si>
  <si>
    <t>* целевой показатель охвата за 11 мес. 2016 года составляет - 96,2%.
** результат со значением "1" отражает наличие случаев АПП в отношении умерших граждан.</t>
  </si>
  <si>
    <t>Кол-во прошедших дипансеризацию (прикреплённых к МО на соответствующую дату)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</si>
  <si>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</si>
  <si>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</si>
  <si>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</si>
  <si>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</si>
  <si>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</si>
  <si>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населения</t>
  </si>
  <si>
    <t>Оценка охвата  профилактическими осмотрами несовершеннолетних</t>
  </si>
  <si>
    <t>Оценка уровня обращений в неотложной форме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</si>
  <si>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</si>
  <si>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%* от премиальной части, 
(17 баллов соответствует 100% премиальной части)</t>
  </si>
  <si>
    <t>расчетный балл</t>
  </si>
  <si>
    <t xml:space="preserve"> расчетный балл</t>
  </si>
  <si>
    <t>Оценка охвата  профилактическими осмотрами несовершеннолетних.*</t>
  </si>
  <si>
    <t>* целевой показатель охвата за 11 мес. 2016 года составляет - 93,7%.
** результат со значением "1" отражает наличие случаев АПП в отношении умерших граждан.
*** - условное количество осмотренных детей определяется рассчётным путём с учетом кратности этапов в некоторые возрастные периоды. 
Для определения количества осмотренных детей 1-го года жизни (включительно) количество случаев АПП предъявленных на оплату, делится на 12; 2-го года жизни (от года до 2-х лет включительно) - на 4; 3-го года жизни (от 2-х до 3-х лет включительно) - на 2.</t>
  </si>
  <si>
    <t>Кол-во случаев осмотра детей ПЕРВОГО года жизни (1 год включительно) с учетом кратности (12 посещений в год)</t>
  </si>
  <si>
    <t>Кол-во случаев осмотра детей ВТОРОГО года жизни (старше 1 года до полных 2-х лет включительно)  с учетом кратности (4 посещения в год)</t>
  </si>
  <si>
    <t>Кол-во случаев осмотра детей ТРЕТЬЕГО года жизни (старше 2-х лет до полных 3-х лет включительно)  с учетом кратности (2 посещения в год)</t>
  </si>
  <si>
    <t>Количенство случаев осмотров детей по целям "3.4.1", "3.4.2", "3.4.3", "4.1" в возрасте от 0 до 3-х лет (включительно)  без применения кратности</t>
  </si>
  <si>
    <t>Кол-во случаев осмотра детей старше 3-х лет до 17 лет включительно</t>
  </si>
  <si>
    <t>Условное ***
кол-во осмотренных детей
ВСЕГО</t>
  </si>
  <si>
    <t>Число лиц, подлежащих профилактическим и периодическим осмотрам</t>
  </si>
  <si>
    <t>% охвата осмотрами несовршеннолетних, как отношение осмотренных детей к количеству подлежащих осмотрам</t>
  </si>
  <si>
    <t>Баллы, согласно алгоритма оценки охвата осмотрами несовершеннолетних</t>
  </si>
  <si>
    <t>Оценка уровня обращений в неотложной форме.*</t>
  </si>
  <si>
    <t>* при нормативе на год - 0,5657 посещений на 1 жителя (взрослые), целевой показатель за 11 мес. 2016 года составляет - 0,5186 посещений на 1 жителя (взрослые); при нормативе  на год - 0,5392 посещений на 1 жителя (дети) целевой показатель за 11 мес. 2016 года составляет - 0,4943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</si>
  <si>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</si>
  <si>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ИТОГОВЫЙ балл по показателю</t>
  </si>
  <si>
    <t>ИТОГО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</si>
  <si>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</si>
  <si>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</si>
  <si>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</si>
  <si>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</si>
  <si>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</si>
  <si>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Наименование МО</t>
  </si>
  <si>
    <t>Оренбургский филиал АО "Страховая компания "Согаз-мед"</t>
  </si>
  <si>
    <t xml:space="preserve">Филиал "Оренбург-Росно-МС" ОАО Страховая компания "Росно-МС" </t>
  </si>
  <si>
    <t>Ф-л ООО "РГС-МЕДИЦИНА" В Оренбургской области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</si>
  <si>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</si>
  <si>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</si>
  <si>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% премиальной суммы, подлежащий перечислению в МО в соответствии с утвержденным расчетом результатов оценки</t>
  </si>
  <si>
    <t>Численность прикрепленного на 1 число  месяца по СМО →
и по ПВГ ↓</t>
  </si>
  <si>
    <t xml:space="preserve">Расчет суммы премии, подлежащей распределению  по итогам работы медицинских организаций - балансодержателей за ноябрь 2016 года </t>
  </si>
  <si>
    <t>Остаток премиального фонда по МО-балансодержателям за октябрь 2016г. после оценки результатов и выплаты СМО, рублей</t>
  </si>
  <si>
    <t xml:space="preserve">Сумма премиального фонда за ноябрь 2016г. (10% от подушевого лимита), рублей </t>
  </si>
  <si>
    <t xml:space="preserve">Итого премиальный фонд к распределению 
по итогам работы за ноябрь 2016г., рублей </t>
  </si>
  <si>
    <t>Расчет премиальных сумм по итогам работы амбулаторной службы медицинских организаций – балансодержателей 
за ноябрь 2016 года в разрезе страховых медицинских организаций</t>
  </si>
  <si>
    <t xml:space="preserve">Премиальный фонд к распределению 
по итогам работы за ноябрь 2016г., рублей </t>
  </si>
  <si>
    <t xml:space="preserve">Итого сумма премии к выплате
по итогам работы за ноябрь 2016г., рублей </t>
  </si>
  <si>
    <t xml:space="preserve">СПРАВОЧНО
остаток ноября никуда не переходящий </t>
  </si>
  <si>
    <t>Наименование медицинской организации</t>
  </si>
  <si>
    <t xml:space="preserve">Утверждено на 2016 г. </t>
  </si>
  <si>
    <t>к</t>
  </si>
  <si>
    <t xml:space="preserve"> Корректировка объемов предоставления  стационарной медицинской помощи по разделу (медреабилитация -МРФ) на 2016 год между  медицинскими организациями г. Оренбурга. </t>
  </si>
  <si>
    <t xml:space="preserve">Корректировка  4 квартала
</t>
  </si>
  <si>
    <t>Областной Соль - Илецкий центр медицинской реабилитации</t>
  </si>
  <si>
    <t>Орск ГУП "Санаторий Южный Урал"</t>
  </si>
  <si>
    <t>* при нормативе на год - 5,397 посещений на 1 жителя (взрослые), целевой показатель за 11 мес. 2016 года составляет - 4,9473 посещений на 1 жителя (взрослые) 12,857 посещений на 1 жителя (дети), целевой показатель за 11  мес. составляет - 11,7856 посещений на 1 жителя (взрослые).
** результат со значением "1" отражает наличие случаев АПП в отношении умерших граждан.</t>
  </si>
  <si>
    <t>Весовые коэффициенты для расчета показателей премирования медицинских организаций(применяются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</si>
  <si>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 xml:space="preserve">         Расчёт общего количества баллов по всем целевым показателям и % премиальной части.
</t>
  </si>
  <si>
    <t>Медреабилитация (стационар - МРФ)</t>
  </si>
  <si>
    <t>Медицинские организации</t>
  </si>
  <si>
    <t>Амбулаторно-поликлиническая помощь</t>
  </si>
  <si>
    <t>Скорая медицинская помощь</t>
  </si>
  <si>
    <t>При заболеваниях</t>
  </si>
  <si>
    <t>В Центрах здоровья</t>
  </si>
  <si>
    <t xml:space="preserve">Диспансеризация взрослого населения I этап и профосмотры </t>
  </si>
  <si>
    <t xml:space="preserve">Диспансеризация взрослого населения II этап  </t>
  </si>
  <si>
    <t>Профилактические медицинские осмотры несовершеннолетних, диспансеризация детей сирот</t>
  </si>
  <si>
    <t>МРФ</t>
  </si>
  <si>
    <t>МУН</t>
  </si>
  <si>
    <t>лимит</t>
  </si>
  <si>
    <t>560001</t>
  </si>
  <si>
    <t>ГБУЗ "ООКБ"</t>
  </si>
  <si>
    <t>Д</t>
  </si>
  <si>
    <t>ГАУЗ "OOКБ № 2"</t>
  </si>
  <si>
    <t>560003</t>
  </si>
  <si>
    <t>ГБУЗ "ОДКБ"</t>
  </si>
  <si>
    <t>560004</t>
  </si>
  <si>
    <t>ГБУЗ "ОС-ИЦМР" г. Соль-Илецк</t>
  </si>
  <si>
    <t>560005</t>
  </si>
  <si>
    <t>ГАУЗ "ООК стоматологическая поликлиника"</t>
  </si>
  <si>
    <t>560006</t>
  </si>
  <si>
    <t>560007</t>
  </si>
  <si>
    <t>ГБУЗ "ООКОД" г.Оренбург</t>
  </si>
  <si>
    <t>560008</t>
  </si>
  <si>
    <t>560009</t>
  </si>
  <si>
    <t>560015</t>
  </si>
  <si>
    <t>ГАУЗ "ОЦОЗСиР"</t>
  </si>
  <si>
    <t>ГБУЗ "ГКБ № 1" г.Оренбурга</t>
  </si>
  <si>
    <t>ГБУЗ "ГКБ № 5" г.Оренбурга</t>
  </si>
  <si>
    <t>ГАУЗ "ГКБ № 6" г.Оренбурга</t>
  </si>
  <si>
    <t>ГБУЗ  "ООКИБ" г.Оренбург</t>
  </si>
  <si>
    <t>ГАУЗ "ДГКБ" г. Оренбурга</t>
  </si>
  <si>
    <t>ГБУЗ "ОКПЦ" г.Оренбург</t>
  </si>
  <si>
    <t>ГАУЗ "ГКБ им. Н.И. Пирогова" г.Оренбурга</t>
  </si>
  <si>
    <t>560027</t>
  </si>
  <si>
    <t>ГБУЗ "ОЦМР"  г.Оренбург</t>
  </si>
  <si>
    <t>560028</t>
  </si>
  <si>
    <t>ГБУЗ "ГСП № 1" г.Оренбурга</t>
  </si>
  <si>
    <t>560029</t>
  </si>
  <si>
    <t>ГБУЗ "ГСП № 2" г. Оренбурга</t>
  </si>
  <si>
    <t>560109</t>
  </si>
  <si>
    <t>ГБУЗ "КССМП" г. Оренбурга</t>
  </si>
  <si>
    <t>ГАУЗ "ГБ № 1" г.Орска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</si>
  <si>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</si>
  <si>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</si>
  <si>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</si>
  <si>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</si>
  <si>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560037</t>
  </si>
  <si>
    <t>ГАУЗ "СП" г. Орска</t>
  </si>
  <si>
    <t>560110</t>
  </si>
  <si>
    <t>ГАУЗ "ССМП" г.Орска</t>
  </si>
  <si>
    <t>ГАУЗ "ДГБ" г. Новотроицка</t>
  </si>
  <si>
    <t>ГАУЗ "СП" г. Новотроицка</t>
  </si>
  <si>
    <t>560111</t>
  </si>
  <si>
    <t>ГБУЗ "ГБ" г. Медногорска</t>
  </si>
  <si>
    <t>ГБУЗ "ГБ" г.Бугуруслана</t>
  </si>
  <si>
    <t>ГБУЗ "Бугурусланская РБ"</t>
  </si>
  <si>
    <t>560048</t>
  </si>
  <si>
    <t>ГБУЗ "ГБ" г. Бузулука</t>
  </si>
  <si>
    <t>ГАУЗ "ГБ № 1" г. Бузулука</t>
  </si>
  <si>
    <t>ГБУЗ "Бузулукская РБ"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</si>
  <si>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</si>
  <si>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</si>
  <si>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</si>
  <si>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</si>
  <si>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</si>
  <si>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</si>
  <si>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</si>
  <si>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</si>
  <si>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</si>
  <si>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</si>
  <si>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560124</t>
  </si>
  <si>
    <t>ГБУЗ "ССМП Кувандыкского района"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</si>
  <si>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</si>
  <si>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</si>
  <si>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</si>
  <si>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</si>
  <si>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</si>
  <si>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</si>
  <si>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</si>
  <si>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</si>
  <si>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</si>
  <si>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</si>
  <si>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</si>
  <si>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</si>
  <si>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"Ташлинская РБ"</t>
  </si>
  <si>
    <t>ГБУЗ "Тоцкая РБ"</t>
  </si>
  <si>
    <t>ГБУЗ "Тюльганская РБ"</t>
  </si>
  <si>
    <t>ГБУЗ "Шарлыкская РБ"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</si>
  <si>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</si>
  <si>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</si>
  <si>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 "Узловая поликлиника на ст. Абдулино ОАО "РЖД"</t>
  </si>
  <si>
    <t>560090</t>
  </si>
  <si>
    <t>560091</t>
  </si>
  <si>
    <t>560093</t>
  </si>
  <si>
    <t>560094</t>
  </si>
  <si>
    <t>ЛОУ Санаторий "Гай"</t>
  </si>
  <si>
    <t>560095</t>
  </si>
  <si>
    <t>ГУП "Санаторий "Южный Урал"</t>
  </si>
  <si>
    <t>Филиал № 3 ФГКУ "426 ВГ" Минобороны России</t>
  </si>
  <si>
    <t>ФКУЗ МСЧ-56 ФСИН России</t>
  </si>
  <si>
    <t>ФКУЗ "МСЧ МВД России по Оренбургской области"</t>
  </si>
  <si>
    <t>560102</t>
  </si>
  <si>
    <t>ООО ММЦ Клиника "МаксиМед"</t>
  </si>
  <si>
    <t>ООО "Медикал сервис компани Восток"</t>
  </si>
  <si>
    <t>ОАО "Санаторий "Дубовая роща"</t>
  </si>
  <si>
    <t xml:space="preserve">Объемы предоставления помощи в рамках программы обязательного медицинского 
страхования на 2017 год </t>
  </si>
  <si>
    <t>№ п/п</t>
  </si>
  <si>
    <t>Наименование профиля ВМП</t>
  </si>
  <si>
    <t>№ группы ВМП</t>
  </si>
  <si>
    <t>Лимит на год</t>
  </si>
  <si>
    <t>сумма</t>
  </si>
  <si>
    <t>Государственное бюджетное учреждение здравоохранения «Оренбургская областная клиническая больница»</t>
  </si>
  <si>
    <t>Сердечно-сосудистая хирургия</t>
  </si>
  <si>
    <t xml:space="preserve">Итого по профилю </t>
  </si>
  <si>
    <t>Урология</t>
  </si>
  <si>
    <t>Гематология</t>
  </si>
  <si>
    <t>Онкология</t>
  </si>
  <si>
    <t>Оториноларингология</t>
  </si>
  <si>
    <t>Офтальмология</t>
  </si>
  <si>
    <t>Нейрохирургия</t>
  </si>
  <si>
    <t>Ревматология</t>
  </si>
  <si>
    <t>Травматология и ортопедия</t>
  </si>
  <si>
    <t>Абдоминальная хирургия</t>
  </si>
  <si>
    <t>Итого по медицинской организации</t>
  </si>
  <si>
    <t>Государственное автономное учреждение здравоохранения «Оренбургская областная клиническая больница № 2»</t>
  </si>
  <si>
    <t>Неонатология</t>
  </si>
  <si>
    <t>Торакальная хирургия</t>
  </si>
  <si>
    <t>Государственное бюджетное учреждение здравоохранения "Областная детская клиническая больница"</t>
  </si>
  <si>
    <t>Педиатрия</t>
  </si>
  <si>
    <t xml:space="preserve">Оренбургский филиал ФГАУ МНТК "Микрохирургия глаза" им. акад. С.Н.Федорова Оренбург </t>
  </si>
  <si>
    <t>ГБУЗ «Оренбургский областной клинический онкологический диспансер» г.Оренбург</t>
  </si>
  <si>
    <t>Государственное бюджетное учреждение здравоохранения «Орский онкологический диспансер»</t>
  </si>
  <si>
    <t>Государственное бюджетное учреждение здравоохранения «Городская клиническая больница №1» города Оренбурга</t>
  </si>
  <si>
    <t>Челюстно-лицевая хирургия</t>
  </si>
  <si>
    <t>ГБУЗ "Городская клиническая больница №4" г. Оренбурга</t>
  </si>
  <si>
    <t xml:space="preserve">Государственное бюджетное учреждение здравоохранения «Городская клиническая больница №5» города Оренбурга  </t>
  </si>
  <si>
    <t>Детская хирургия в период новорожденности</t>
  </si>
  <si>
    <t>ГБУЗ "Оренбургский клинический перинатальный центр"</t>
  </si>
  <si>
    <t>Государственное автономное учреждение здравоохранения «Городская клиническая больница им. Н.И. Пирогова» г. Оренбурга</t>
  </si>
  <si>
    <t>Государственное автономное учреждение здравоохранения "Городская больница №3"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</si>
  <si>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</si>
  <si>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бюджетное учреждение здравоохранения "Городская больница города Бузулука"</t>
  </si>
  <si>
    <t>ИТОГО  по всем медицинским организациям</t>
  </si>
  <si>
    <t>Объемы предоставления высокотехнологичной медицинской помощи 
в рамках программы ОМС на 2017 год</t>
  </si>
  <si>
    <t>Приложение 1.1 к протоколу заседания Комиссии по разработке ТП ОМС № 32 от 29.12.2016 г.</t>
  </si>
  <si>
    <t>Приложение 1.2 к протоколу заседания Комиссии по разработке ТП ОМС № 32 от 29.12.2016 г.</t>
  </si>
  <si>
    <t>Приложение 1.3 к протоколу заседания Комиссии по разработке ТП ОМС № 32 от 29.12.2016 г.</t>
  </si>
  <si>
    <t>Приложение 1.4 к протоколу заседания Комиссии по разработке ТП ОМС № 32 от 29.12.2016 г.</t>
  </si>
  <si>
    <t>Приложение 1.5 к протоколу заседания Комиссии по разработке ТП ОМС № 32 от 29.12.2016 г.</t>
  </si>
  <si>
    <t>Приложение 1.6 к протоколу заседания Комиссии по разработке ТП ОМС № 32 от 29.12.2016 г.</t>
  </si>
  <si>
    <t>Приложение 1.7 к протоколу заседания Комиссии по разработке ТП ОМС № 32 от 29.12.2016 г.</t>
  </si>
  <si>
    <t>Приложение 1.8 к протоколу заседания Комиссии по разработке ТП ОМС № 32 от 29.12.2016 г.</t>
  </si>
  <si>
    <t>Приложение 1.9 к протоколу заседания Комиссии по разработке ТП ОМС № 32 от 29.12.2016 г.</t>
  </si>
  <si>
    <t xml:space="preserve">Приложение 2 к протоколу заседания Комиссии по разработке ТП ОМС № 32 от 29.12.2016 </t>
  </si>
  <si>
    <t xml:space="preserve">Приложение  3
к протоколу заседания Комиссии по разработке ТП ОМС № 32 от 29.12.2016 </t>
  </si>
  <si>
    <t>Приложение  4 к протоколу заседания Комиссии по разработке ТП ОМС №32 от 29.12.2016 г.</t>
  </si>
  <si>
    <r>
      <t xml:space="preserve">Корректировка объемов </t>
    </r>
    <r>
      <rPr>
        <sz val="14"/>
        <color theme="1"/>
        <rFont val="Times New Roman"/>
        <family val="1"/>
        <charset val="204"/>
      </rPr>
      <t xml:space="preserve"> предоставления амбулаторно-поликлической  и стационарозамещающей медицинской помощи  на IV квартал 2016 год по ООО "Б.Браун Авитрум Руссланд клиникс" </t>
    </r>
  </si>
  <si>
    <t>ООО "Б.Браун Авитрум Руссланд клиникс"</t>
  </si>
  <si>
    <t>Дневной стационар(МРФ)</t>
  </si>
  <si>
    <t>Заболевания, состояния(МРФ)</t>
  </si>
  <si>
    <t>Приложение 7 к протоколу заседания Комиссии по разработке ТП ОМС №32 от 29.12.2016г.</t>
  </si>
  <si>
    <t>ГБУЗ "Орский онкологический диспансер"</t>
  </si>
  <si>
    <t>ГАУЗ "Больница скорой медицинской помощи" г.Новотроицка</t>
  </si>
  <si>
    <t>ГБУЗ "Городская больница" города Абдулино</t>
  </si>
  <si>
    <t>ГБУЗ "Городская больница" г. Гая</t>
  </si>
  <si>
    <t>ГБУЗ "Городская больница" города Кувандыка</t>
  </si>
  <si>
    <t>ГБУЗ "Городская больница" города Соль-Илецка</t>
  </si>
  <si>
    <t>ГБУЗ "Городская больница" города Сорочинска</t>
  </si>
  <si>
    <t>ГБУЗ "Городская больница" города Ясного</t>
  </si>
  <si>
    <t>Студенческая поликлиника ФГБОУ ВО "Оренбургский государственный университет"</t>
  </si>
  <si>
    <t>АО "Санаторий - профилакторий "Солнечный"</t>
  </si>
  <si>
    <t>АО "Санаторий "Строитель"</t>
  </si>
  <si>
    <t>ООО "Б.Браун Авитум Руссланд Клиникс"</t>
  </si>
  <si>
    <t>ОФ ФГАУ "МНТК "Микрохирургия глаза" им.акад. С.Н.Федорова" Минздрава России</t>
  </si>
  <si>
    <t>ГАУЗ "ОКВД" г. Оренбург</t>
  </si>
  <si>
    <t>ГБОУ ВО ОрГМУ Министерства здравоохранения РФ</t>
  </si>
  <si>
    <t>ГАУЗ "ГКБ № 2" г. Оренбурга</t>
  </si>
  <si>
    <t>ГАУЗ "ГКБ № 3" г.Оренбурга</t>
  </si>
  <si>
    <t>ГАУЗ "ГКБ № 4 " г. Оренбурга</t>
  </si>
  <si>
    <t>ГАУЗ "СП" г.Бугуруслана</t>
  </si>
  <si>
    <t>ГАУЗ "Оренбургская РБ"</t>
  </si>
  <si>
    <t>НУЗ "Узловая больница на станции Бузулук ОАО "РЖД"</t>
  </si>
  <si>
    <t>АО "ПО "Стрела"</t>
  </si>
  <si>
    <t>количество вызовов</t>
  </si>
  <si>
    <t>ГБУЗ "ООЦМП"</t>
  </si>
  <si>
    <t>Корректировка  (за счет объемов 4 квартала)</t>
  </si>
  <si>
    <t>ГАУЗ "Областной центр охраны здоровья семьи и репродукции"</t>
  </si>
  <si>
    <t>заболевания,состояния (МРФ)</t>
  </si>
  <si>
    <t>Приложение 11 к протоколу заседания Комиссии по разработке ТП ОМС №32 от 29.12.2016г.</t>
  </si>
  <si>
    <t xml:space="preserve">Корректировка объемов предоставления амбулаторно-поликлинической помощи по разделу МРФ (при заболеваниях)            на 2016 год  ГАУЗ "Областной центр планирования семьи и репродукции" </t>
  </si>
  <si>
    <t xml:space="preserve">Корректировка (за счёт  IV квартала)
</t>
  </si>
  <si>
    <t>Приложение 3.1 к протоколу заседания Комиссии по разработке ТП ОМС №32 от 29.12.2016 г.</t>
  </si>
  <si>
    <t>ОПМП на 2016 год с учетом корректировки</t>
  </si>
  <si>
    <t>1 квартал</t>
  </si>
  <si>
    <t>2 квартал</t>
  </si>
  <si>
    <t>3 квартал</t>
  </si>
  <si>
    <t>4 квартал</t>
  </si>
  <si>
    <t>ИНГОССТРАХ-М</t>
  </si>
  <si>
    <t>КАПИТАЛ</t>
  </si>
  <si>
    <t>СОГАЗ-МЕД</t>
  </si>
  <si>
    <t>Приложение 4.1 к протоколу заседания Комиссии по разработке ТП ОМС №32 от 29.12.2016 г.</t>
  </si>
  <si>
    <t>Заболевания,состояния (МРФ)</t>
  </si>
  <si>
    <t>Дневной стационар (МРФ)</t>
  </si>
  <si>
    <t xml:space="preserve">Объемы                                                                        </t>
  </si>
  <si>
    <t>НУЗ "Отделенческая клиническая больница на станции Оренбург ОАО "РЖД"</t>
  </si>
  <si>
    <t>МО / СМО</t>
  </si>
  <si>
    <t>ОПМП на 2016 год</t>
  </si>
  <si>
    <t>в т.ч. по кварталам:</t>
  </si>
  <si>
    <t>рублей</t>
  </si>
  <si>
    <t>ГБУЗ «Оренбургская областная клиническая больница»</t>
  </si>
  <si>
    <t>I квартал</t>
  </si>
  <si>
    <t>II квартал</t>
  </si>
  <si>
    <t>III квартал</t>
  </si>
  <si>
    <t>IV квартал</t>
  </si>
  <si>
    <t>ВМП сердечно-сосудистой хирургии</t>
  </si>
  <si>
    <t>РГС МЕДИЦИНА</t>
  </si>
  <si>
    <t>ВМП травматологии и ортопедии</t>
  </si>
  <si>
    <t>ГАУЗ "Оренбургская областная клиническая больница №2"</t>
  </si>
  <si>
    <t xml:space="preserve">ВМП неонатологии </t>
  </si>
  <si>
    <t>ГБУЗ «Областная детская клиническая больница»</t>
  </si>
  <si>
    <t>ВМП педиатрии</t>
  </si>
  <si>
    <t>ВМП гастроэнтерологии</t>
  </si>
  <si>
    <t>ГБУЗ «Орский онкологический диспансер»</t>
  </si>
  <si>
    <t>ВМП онкологии</t>
  </si>
  <si>
    <t>ГБУЗ «Городская клиническая больница №1» г.Оренбурга</t>
  </si>
  <si>
    <t>ВМП челюстно-лицевой хирургии</t>
  </si>
  <si>
    <t>ВМП оториноларингологии</t>
  </si>
  <si>
    <t>ГБУЗ «Городская клиническая больница №5» г.Оренбурга</t>
  </si>
  <si>
    <t>ВМП детской хирургии</t>
  </si>
  <si>
    <t>ВМП урологии</t>
  </si>
  <si>
    <t>ГАУЗ "Городская клиническая больница им. Н.И. Пирогова» г. Оренбурга</t>
  </si>
  <si>
    <t>ВМП нейрохирургии</t>
  </si>
  <si>
    <t>ВМП хирургии (абдоминальной)</t>
  </si>
  <si>
    <t>ГБУЗ "Городская больница г. Бузулука»</t>
  </si>
  <si>
    <t>Ожидаемые объемы оказания медицинской помощи в федеральных государственных учреждениях, подведомственных МЗ РФ, ФМБА, ФАНО и находящихся за пределами Оренбургской области,  на финансовое обеспечение оказания специализированной, в т.ч. высокотехнологичной, медицинской помощи за счет дополнительных средств НСЗ на 2016год</t>
  </si>
  <si>
    <t>Наименование федерального государственного учреждения</t>
  </si>
  <si>
    <t>Код МО</t>
  </si>
  <si>
    <t>ВМП</t>
  </si>
  <si>
    <t>Стационарная помощь</t>
  </si>
  <si>
    <t>стационарзамещающая помощь</t>
  </si>
  <si>
    <t>Сумма, руб.</t>
  </si>
  <si>
    <t>3</t>
  </si>
  <si>
    <t>4</t>
  </si>
  <si>
    <t>5</t>
  </si>
  <si>
    <t>6</t>
  </si>
  <si>
    <t>7</t>
  </si>
  <si>
    <t>8</t>
  </si>
  <si>
    <t>9</t>
  </si>
  <si>
    <t>ФГБУ "РНЦ "ВТО" ИМ.АКАД. Г.А. ИЛИЗАРОВА" МИНЗДРАВА РОССИИ</t>
  </si>
  <si>
    <t>ФГБУ "РРЦ "ДЕТСТВО" МИНЗДРАВА РОССИИ"</t>
  </si>
  <si>
    <t>ФГБУ "ФНКЦ ДГОИ ИМ. ДМИТРИЯ РОГАЧЁВА" МИНЗДРАВА РОССИИ</t>
  </si>
  <si>
    <t>ФГБУ ЦР МИНЗДРАВА РОССИИ</t>
  </si>
  <si>
    <t>ГБОУ ВПО САМГМУ МИНЗДРАВА РОССИИ</t>
  </si>
  <si>
    <t>ФГБУ "САРНИИТО" МИНЗДРАВА РОССИИ</t>
  </si>
  <si>
    <t>ФГБУ "НИИ ОММ" МИНЗДРАВА РОССИИ ЕКАТЕРИНБУРГ</t>
  </si>
  <si>
    <t>ФГБУ ФЕДЕРАЛЬНЫЙ ЦЕНТР НЕЙРОХИРУРГИИ МИНЗДРАВА РФ (Г. ТЮМЕНЬ)</t>
  </si>
  <si>
    <t>ФГБУ "ФЦССХ" МИНЗДРАВА РОССИИ (Г.ЧЕЛЯБИНСК)</t>
  </si>
  <si>
    <t>ГБОУ ВПО ПЕРВЫЙ МГМУ ИМ. И.М. СЕЧЕНОВА МИНЗДРАВА РОССИИ</t>
  </si>
  <si>
    <t>ФГБУ "РОНЦ ИМ. Н.Н. БЛОХИНА" МИНЗДРАВА РОССИИ</t>
  </si>
  <si>
    <t>ФГБУ "РДКБ" МИНЗДРАВА РОССИИ</t>
  </si>
  <si>
    <t>ФГБУ "НЦАГИП ИМ. В.И. КУЛАКОВА" МИНЗДРАВА РОССИИ</t>
  </si>
  <si>
    <t>ФГБУ "ЭНДОКРИНОЛОГИЧЕСКИЙ НАУЧНЫЙ ЦЕНТР" МИНЗДРАВА РОССИИ</t>
  </si>
  <si>
    <t>ФГБУ "СЗФМИЦ ИМ. В.А. АЛМАЗОВА" МИНЗДРАВА РОССИИ</t>
  </si>
  <si>
    <t>ФГБУ "НИДОИ ИМ. Г.И. ТУРНЕРА" МИНЗДРАВА РОССИИ</t>
  </si>
  <si>
    <t>ФГБУ "СПБ НИИ ЛОР" МИНЗДРАВА РОССИИ</t>
  </si>
  <si>
    <t>ФГНБУ "НИИ АГИР ИМ.Д.О.ОТТА"</t>
  </si>
  <si>
    <t>ФГБУ "ФЦТОЭ" МИНЗДРАВА РОССИИ (Г. ЧЕБОКСАРЫ)</t>
  </si>
  <si>
    <t>ФГБНУ НИИР ИМ. В.А. НАСОНОВОЙ</t>
  </si>
  <si>
    <t>ФГБУ ГНЦ ФМБЦ ИМ. А.И. БУРНАЗЯНА ФМБА РОССИИ</t>
  </si>
  <si>
    <t>ФГБУЗ КБ №172 ФМБА РОССИИ</t>
  </si>
  <si>
    <t>ФГБУЗ МСЧ №98 ФМБА РОССИИ</t>
  </si>
  <si>
    <t>ФБУЗ ПОМЦ ФМБА РОССИИ</t>
  </si>
  <si>
    <t>ГБУ ФКЦ ВМТ ФМБА РОССИИ</t>
  </si>
  <si>
    <t>ФГБУЗ ЦКБВЛ ФМБА РОССИИ</t>
  </si>
  <si>
    <t>ФГБУЗ СМЦ ФМБА РОССИИ</t>
  </si>
  <si>
    <t>ФГБУЗ ЦМСЧ № 15 ФМБА РОССИИ</t>
  </si>
  <si>
    <t>ФГБУЗ ЦМСЧ № 38 ФМБА РОССИИ</t>
  </si>
  <si>
    <t>ФГБУ "СПМЦ" МИНЗДРАВА РОССИИ</t>
  </si>
  <si>
    <t>ГБОУ ВПО ИГМУ МИНЗДРАВА РОССИИ</t>
  </si>
  <si>
    <t>ФГБОУ ВО СЗГМУ ИМ. И.И. МЕЧНИКОВА МИНЗДРАВА РОССИИ</t>
  </si>
  <si>
    <t>ГБОУ ВПО СПБ ГПМУ МИНЗДРАВА РОССИИ</t>
  </si>
  <si>
    <t>ГБОУ ВПО ПСПБГМУ ИМ. И.П. ПАВЛОВА МИНЗДРАВА РОССИИ</t>
  </si>
  <si>
    <t>ФГБУ "НИИ ОНКОЛОГИИ ИМ.Н.Н. ПЕТРОВА" МИНЗДРАВА РОССИИ</t>
  </si>
  <si>
    <t>ФГБУ "РНЦРХТ" МИНЗДРАВА РОССИИ</t>
  </si>
  <si>
    <t>ФГБУ "НЦЗД" МИНЗДРАВА РОССИИ</t>
  </si>
  <si>
    <t>ФГБУ "НЦ ССХ ИМ. А.Н.БАКУЛЕВА" МИНЗДРАВА РФ</t>
  </si>
  <si>
    <t>ФГАУ "МНТК "МИКРОХИРУРГИЯ ГЛАЗА" ИМ.АКАД. С.Н. ФЕДОРОВА" МИНЗДРАВА РОССИИ</t>
  </si>
  <si>
    <t>ФГБУ "МНИИ ГБ ИМ. ГЕЛЬМГОЛЬЦА" МИНЗДРАВА РОССИИ</t>
  </si>
  <si>
    <t>ФГБУ "НМИРЦ" МИНЗДРАВА РОССИИ</t>
  </si>
  <si>
    <t>ФГБУ "РКНПК" МИНЗДРАВА РОССИИ</t>
  </si>
  <si>
    <t>ФГБУ "РНЦРР" МИНЗДРАВА РОССИИ</t>
  </si>
  <si>
    <t>ФГБУ "ФЦССХ" МИНЗДРАВА РОССИИ (Г.ПЕНЗА)</t>
  </si>
  <si>
    <t>ГБОУ ВПО ЮУГМУ МИНЗДРАВА РОССИИ</t>
  </si>
  <si>
    <t>ГБОУ ВПО БГМУ МИНЗДРАВА РОССИИ</t>
  </si>
  <si>
    <t>ЧЕБОКСАРСКИЙ ФИЛИАЛ ФГАУ "МНТК "МИКРОХИРУРГИЯ ГЛАЗА" ИМ.АКАД. С.Н. ФЕДОРОВА" МИНЗДРАВА РОССИИ</t>
  </si>
  <si>
    <t>ФГБУ "ВЦГПХ" МИНЗДРАВА РОССИИ"</t>
  </si>
  <si>
    <t>ГБОУ ВПО РНИМУ ИМ. Н.И.ПИРОГОВА МИНЗДРАВА РОССИИ</t>
  </si>
  <si>
    <t>ФГБУ "ФНКЦ ДГОИ ИМ. ДМИТРИЯ РОГАЧЕВА" МИНЗДРАВА РОССИИ</t>
  </si>
  <si>
    <t>НГФ ФГБУ "ГНЦДК" МИНЗДРАВА РОССИИ</t>
  </si>
  <si>
    <t>ФГБУ "ПФМИЦ" МИНЗДРАВА РОССИИ</t>
  </si>
  <si>
    <t>ФГБУ "СПБ НИПНИ ИМ. В.М. БЕХТЕРЕВА" МИНЗДРАВА РОССИИ</t>
  </si>
  <si>
    <t>ФГБУ "НМХЦ ИМ. Н.И. ПИРОГОВА" МИНЗДРАВА РОССИИ</t>
  </si>
  <si>
    <t>ГБОУ ВПО РОСТГМУ МИНЗДРАВА РОССИИ</t>
  </si>
  <si>
    <t>ГБОУ ВПО САРАТОВСКИЙ ГМУ ИМ. В.И. РАЗУМОВСКОГО МИНЗДРАВА РОССИИ</t>
  </si>
  <si>
    <t>ФГБУ "СПБ НИИФ" МИНЗДРАВА РОССИИ</t>
  </si>
  <si>
    <t>ФГБУ "ГНЦК ИМ. А.Н. РЫЖИХ" МИНЗДРАВА РОССИИ</t>
  </si>
  <si>
    <t>ФГБНУ НЦН</t>
  </si>
  <si>
    <t>ИМЧ РАН</t>
  </si>
  <si>
    <t>ФГБУ "ОБП"</t>
  </si>
  <si>
    <t>ФГБУ "ЦКБ С ПОЛИКЛИНИКОЙ"</t>
  </si>
  <si>
    <t>Всего</t>
  </si>
  <si>
    <t xml:space="preserve">Приложение  3.2 к протоколу заседания Комиссии по разработке ТП ОМС № 32 от 29.12.2016 </t>
  </si>
  <si>
    <t>Уточнения данных по корректировке объемов предоставления высокотехнологичной медицинской помощи на 2016 год, в разрезе по СМО,                                                                                                    утвержденной на заседании Комиссии от 24.08.2016г. (проткол № 20)</t>
  </si>
  <si>
    <t>блок ОПМП</t>
  </si>
  <si>
    <t>Утверждено на  9 месяцев 2016г.</t>
  </si>
  <si>
    <t>Утвердить с учётом корректировки</t>
  </si>
  <si>
    <t>руб</t>
  </si>
  <si>
    <t>Стационар (МУН)</t>
  </si>
  <si>
    <t>Приложение 5 к протоколу заседания Комиссии по разработке ТП ОМС №32 от 29.12.2016г.</t>
  </si>
  <si>
    <t xml:space="preserve">Корректировка </t>
  </si>
  <si>
    <t>ГАУЗ "ГКБ№6" г. Оренбурга</t>
  </si>
  <si>
    <t>Корректировка объемов предоставления амбулаторно-поликлинической помощи по разделу МРФ (при заболеваниях) на 2016 год ГАУЗ "Областной центр планирования семьи и репродукции"</t>
  </si>
  <si>
    <t>АНО "МЦ "Белая роза"</t>
  </si>
  <si>
    <t>ГАУЗ "Орский ВФД"</t>
  </si>
  <si>
    <t>Приложение 6 к протоколу заседания Комиссии по разработке ТП ОМС № 32 от 29.12.2016 г.</t>
  </si>
  <si>
    <t>Приложение 6.1 к протоколу заседания Комиссии по разработке ТП ОМС №32 от 29.12.2016 г.</t>
  </si>
  <si>
    <t>Приложение 7.1 к протоколу заседания Комиссии по разработке ТП ОМС №32 от 29.12.2016 г.</t>
  </si>
  <si>
    <t>Приложение 8 к протоколу заседания Комиссии по разработке ТП ОМС №32 от 29.12.2016 г.</t>
  </si>
  <si>
    <r>
      <t>Корректировка объемов предоставления медицинской</t>
    </r>
    <r>
      <rPr>
        <sz val="14"/>
        <rFont val="Times New Roman"/>
        <family val="1"/>
        <charset val="204"/>
      </rPr>
      <t xml:space="preserve"> помощи за 9 месяцев 2016г.  ГАУЗ "ГКБ №6" г. Оренбурга ( стационар МУН) на основании ходатайства медицинской организации.</t>
    </r>
  </si>
  <si>
    <t>Приложение 12 к протоколу заседания Комиссии по разработке ТП ОМС №32 от 29.12.2016г.</t>
  </si>
  <si>
    <t>Приложение 5.1 к протоколу заседания Комиссии по разработке ТП ОМС №32 от 29.12.2016 г.</t>
  </si>
  <si>
    <t xml:space="preserve"> Корректировка объемов предоставления  стационарной медицинской помощи по разделу                (медреабилитация -МРФ) на 2016 год между  медицинскими организациями г. Оренбурга.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</si>
</sst>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#,##0.0"/>
  </numFmts>
  <fonts count="6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0"/>
      <color theme="1"/>
      <name val="Calibri"/>
      <family val="2"/>
      <charset val="204"/>
      <scheme val="minor"/>
    </font>
    <font>
      <b/>
      <sz val="11"/>
      <name val="Arial"/>
      <family val="2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1"/>
    </font>
    <font>
      <b/>
      <sz val="11"/>
      <name val="Arial"/>
      <family val="2"/>
      <charset val="204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name val="Arial"/>
      <family val="2"/>
      <charset val="204"/>
    </font>
    <font>
      <sz val="8"/>
      <name val="Arial Cyr"/>
      <charset val="204"/>
    </font>
    <font>
      <b/>
      <sz val="10"/>
      <color indexed="8"/>
      <name val="Arial"/>
      <family val="2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indexed="8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Arial Cyr"/>
      <charset val="204"/>
    </font>
    <font>
      <b/>
      <sz val="11"/>
      <color indexed="8"/>
      <name val="Arial"/>
      <family val="2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0"/>
      </right>
      <top/>
      <bottom style="thin">
        <color indexed="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8" fillId="0" borderId="0"/>
    <xf numFmtId="0" fontId="28" fillId="0" borderId="0"/>
    <xf numFmtId="43" fontId="28" fillId="0" borderId="0" applyFont="0" applyFill="0" applyBorder="0" applyAlignment="0" applyProtection="0"/>
    <xf numFmtId="0" fontId="45" fillId="0" borderId="0"/>
    <xf numFmtId="0" fontId="8" fillId="0" borderId="0"/>
    <xf numFmtId="0" fontId="11" fillId="0" borderId="0"/>
    <xf numFmtId="0" fontId="28" fillId="0" borderId="0"/>
    <xf numFmtId="0" fontId="45" fillId="0" borderId="0"/>
    <xf numFmtId="0" fontId="8" fillId="0" borderId="0"/>
    <xf numFmtId="0" fontId="8" fillId="0" borderId="0"/>
  </cellStyleXfs>
  <cellXfs count="5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6" xfId="0" applyNumberFormat="1" applyFont="1" applyBorder="1" applyAlignment="1">
      <alignment horizontal="left" vertical="center"/>
    </xf>
    <xf numFmtId="0" fontId="0" fillId="0" borderId="6" xfId="0" applyNumberFormat="1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vertical="center"/>
    </xf>
    <xf numFmtId="3" fontId="0" fillId="0" borderId="6" xfId="0" applyNumberFormat="1" applyFont="1" applyBorder="1" applyAlignment="1">
      <alignment horizontal="righ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8" fillId="0" borderId="0" xfId="0" applyFont="1" applyAlignment="1">
      <alignment wrapText="1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" fontId="12" fillId="3" borderId="6" xfId="1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164" fontId="8" fillId="0" borderId="6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 wrapText="1"/>
    </xf>
    <xf numFmtId="1" fontId="8" fillId="0" borderId="6" xfId="0" applyNumberFormat="1" applyFont="1" applyBorder="1" applyAlignment="1">
      <alignment horizontal="center"/>
    </xf>
    <xf numFmtId="0" fontId="14" fillId="0" borderId="6" xfId="1" applyNumberFormat="1" applyFont="1" applyBorder="1" applyAlignment="1">
      <alignment horizontal="left" wrapText="1"/>
    </xf>
    <xf numFmtId="0" fontId="14" fillId="0" borderId="6" xfId="1" applyNumberFormat="1" applyFont="1" applyBorder="1" applyAlignment="1">
      <alignment wrapText="1"/>
    </xf>
    <xf numFmtId="3" fontId="15" fillId="0" borderId="6" xfId="0" applyNumberFormat="1" applyFont="1" applyBorder="1"/>
    <xf numFmtId="3" fontId="16" fillId="4" borderId="6" xfId="2" applyNumberFormat="1" applyFont="1" applyFill="1" applyBorder="1" applyAlignment="1">
      <alignment horizontal="right"/>
    </xf>
    <xf numFmtId="164" fontId="15" fillId="0" borderId="6" xfId="0" applyNumberFormat="1" applyFont="1" applyBorder="1"/>
    <xf numFmtId="2" fontId="15" fillId="0" borderId="6" xfId="0" applyNumberFormat="1" applyFont="1" applyBorder="1" applyAlignment="1">
      <alignment horizontal="right"/>
    </xf>
    <xf numFmtId="4" fontId="15" fillId="0" borderId="6" xfId="0" applyNumberFormat="1" applyFont="1" applyBorder="1" applyAlignment="1">
      <alignment horizontal="right"/>
    </xf>
    <xf numFmtId="1" fontId="15" fillId="0" borderId="6" xfId="0" applyNumberFormat="1" applyFont="1" applyFill="1" applyBorder="1" applyAlignment="1">
      <alignment horizontal="right"/>
    </xf>
    <xf numFmtId="1" fontId="15" fillId="0" borderId="6" xfId="0" applyNumberFormat="1" applyFont="1" applyBorder="1" applyAlignment="1">
      <alignment horizontal="right"/>
    </xf>
    <xf numFmtId="4" fontId="15" fillId="0" borderId="6" xfId="0" applyNumberFormat="1" applyFont="1" applyBorder="1"/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horizontal="right" wrapText="1"/>
    </xf>
    <xf numFmtId="2" fontId="15" fillId="0" borderId="6" xfId="0" applyNumberFormat="1" applyFont="1" applyBorder="1"/>
    <xf numFmtId="0" fontId="15" fillId="0" borderId="5" xfId="0" applyFont="1" applyBorder="1" applyAlignment="1"/>
    <xf numFmtId="0" fontId="15" fillId="0" borderId="6" xfId="0" applyFont="1" applyBorder="1" applyAlignment="1">
      <alignment horizontal="right"/>
    </xf>
    <xf numFmtId="1" fontId="15" fillId="0" borderId="4" xfId="0" applyNumberFormat="1" applyFont="1" applyBorder="1" applyAlignment="1">
      <alignment horizontal="right"/>
    </xf>
    <xf numFmtId="0" fontId="15" fillId="0" borderId="4" xfId="0" applyFont="1" applyBorder="1"/>
    <xf numFmtId="0" fontId="8" fillId="0" borderId="0" xfId="0" applyFont="1"/>
    <xf numFmtId="3" fontId="0" fillId="0" borderId="0" xfId="0" applyNumberFormat="1"/>
    <xf numFmtId="1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Fill="1" applyAlignment="1">
      <alignment vertical="center" wrapText="1"/>
    </xf>
    <xf numFmtId="166" fontId="15" fillId="0" borderId="6" xfId="0" applyNumberFormat="1" applyFont="1" applyBorder="1"/>
    <xf numFmtId="4" fontId="15" fillId="0" borderId="6" xfId="0" applyNumberFormat="1" applyFont="1" applyBorder="1" applyAlignment="1"/>
    <xf numFmtId="3" fontId="15" fillId="0" borderId="5" xfId="0" applyNumberFormat="1" applyFont="1" applyBorder="1"/>
    <xf numFmtId="166" fontId="15" fillId="0" borderId="5" xfId="0" applyNumberFormat="1" applyFont="1" applyBorder="1"/>
    <xf numFmtId="4" fontId="15" fillId="0" borderId="5" xfId="0" applyNumberFormat="1" applyFont="1" applyBorder="1"/>
    <xf numFmtId="4" fontId="15" fillId="0" borderId="5" xfId="0" applyNumberFormat="1" applyFont="1" applyBorder="1" applyAlignment="1"/>
    <xf numFmtId="1" fontId="15" fillId="0" borderId="4" xfId="0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165" fontId="0" fillId="0" borderId="0" xfId="0" applyNumberFormat="1"/>
    <xf numFmtId="165" fontId="8" fillId="0" borderId="0" xfId="0" applyNumberFormat="1" applyFont="1"/>
    <xf numFmtId="0" fontId="18" fillId="0" borderId="0" xfId="0" applyFont="1" applyAlignment="1">
      <alignment horizontal="left"/>
    </xf>
    <xf numFmtId="3" fontId="8" fillId="0" borderId="0" xfId="0" applyNumberFormat="1" applyFont="1"/>
    <xf numFmtId="0" fontId="0" fillId="0" borderId="0" xfId="0" applyFill="1"/>
    <xf numFmtId="3" fontId="19" fillId="4" borderId="6" xfId="3" applyNumberFormat="1" applyFont="1" applyFill="1" applyBorder="1" applyAlignment="1"/>
    <xf numFmtId="10" fontId="15" fillId="0" borderId="6" xfId="4" applyNumberFormat="1" applyFont="1" applyBorder="1" applyAlignment="1"/>
    <xf numFmtId="3" fontId="15" fillId="4" borderId="6" xfId="0" applyNumberFormat="1" applyFont="1" applyFill="1" applyBorder="1"/>
    <xf numFmtId="0" fontId="8" fillId="0" borderId="6" xfId="0" applyFont="1" applyBorder="1" applyAlignment="1">
      <alignment horizontal="left"/>
    </xf>
    <xf numFmtId="0" fontId="8" fillId="0" borderId="6" xfId="4" applyFont="1" applyBorder="1" applyAlignment="1">
      <alignment horizontal="right" wrapText="1"/>
    </xf>
    <xf numFmtId="3" fontId="15" fillId="0" borderId="6" xfId="4" applyNumberFormat="1" applyFont="1" applyFill="1" applyBorder="1"/>
    <xf numFmtId="0" fontId="8" fillId="0" borderId="6" xfId="0" applyFont="1" applyBorder="1"/>
    <xf numFmtId="1" fontId="8" fillId="0" borderId="6" xfId="0" applyNumberFormat="1" applyFont="1" applyFill="1" applyBorder="1" applyAlignment="1">
      <alignment horizontal="right"/>
    </xf>
    <xf numFmtId="10" fontId="0" fillId="0" borderId="0" xfId="0" applyNumberFormat="1"/>
    <xf numFmtId="2" fontId="8" fillId="0" borderId="0" xfId="0" applyNumberFormat="1" applyFont="1" applyAlignment="1">
      <alignment wrapText="1"/>
    </xf>
    <xf numFmtId="10" fontId="8" fillId="0" borderId="0" xfId="0" applyNumberFormat="1" applyFont="1"/>
    <xf numFmtId="4" fontId="15" fillId="0" borderId="6" xfId="0" applyNumberFormat="1" applyFont="1" applyFill="1" applyBorder="1" applyAlignment="1">
      <alignment horizontal="right"/>
    </xf>
    <xf numFmtId="4" fontId="20" fillId="0" borderId="6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left" wrapText="1"/>
    </xf>
    <xf numFmtId="2" fontId="8" fillId="0" borderId="6" xfId="0" applyNumberFormat="1" applyFont="1" applyBorder="1" applyAlignment="1">
      <alignment horizontal="left" wrapText="1"/>
    </xf>
    <xf numFmtId="1" fontId="0" fillId="0" borderId="0" xfId="0" applyNumberFormat="1"/>
    <xf numFmtId="1" fontId="0" fillId="0" borderId="0" xfId="0" applyNumberFormat="1" applyFill="1"/>
    <xf numFmtId="3" fontId="15" fillId="0" borderId="6" xfId="0" applyNumberFormat="1" applyFont="1" applyFill="1" applyBorder="1" applyAlignment="1">
      <alignment horizontal="right"/>
    </xf>
    <xf numFmtId="10" fontId="15" fillId="0" borderId="6" xfId="0" applyNumberFormat="1" applyFont="1" applyBorder="1"/>
    <xf numFmtId="3" fontId="19" fillId="0" borderId="6" xfId="3" applyNumberFormat="1" applyFont="1" applyFill="1" applyBorder="1" applyAlignment="1"/>
    <xf numFmtId="10" fontId="15" fillId="0" borderId="5" xfId="0" applyNumberFormat="1" applyFont="1" applyBorder="1"/>
    <xf numFmtId="0" fontId="15" fillId="0" borderId="4" xfId="0" applyFont="1" applyBorder="1" applyAlignment="1">
      <alignment horizontal="right"/>
    </xf>
    <xf numFmtId="167" fontId="0" fillId="0" borderId="0" xfId="0" applyNumberFormat="1"/>
    <xf numFmtId="0" fontId="15" fillId="0" borderId="6" xfId="0" applyFont="1" applyBorder="1" applyAlignment="1"/>
    <xf numFmtId="3" fontId="21" fillId="0" borderId="6" xfId="1" applyNumberFormat="1" applyFont="1" applyBorder="1" applyAlignment="1">
      <alignment wrapText="1"/>
    </xf>
    <xf numFmtId="3" fontId="22" fillId="0" borderId="6" xfId="0" applyNumberFormat="1" applyFont="1" applyBorder="1" applyAlignment="1">
      <alignment wrapText="1"/>
    </xf>
    <xf numFmtId="4" fontId="22" fillId="0" borderId="6" xfId="0" applyNumberFormat="1" applyFont="1" applyBorder="1" applyAlignment="1">
      <alignment wrapText="1"/>
    </xf>
    <xf numFmtId="0" fontId="8" fillId="0" borderId="6" xfId="0" applyFont="1" applyBorder="1" applyAlignment="1">
      <alignment horizontal="right" wrapText="1"/>
    </xf>
    <xf numFmtId="3" fontId="15" fillId="0" borderId="6" xfId="0" applyNumberFormat="1" applyFont="1" applyBorder="1" applyAlignment="1"/>
    <xf numFmtId="10" fontId="15" fillId="0" borderId="6" xfId="0" applyNumberFormat="1" applyFont="1" applyBorder="1" applyAlignment="1"/>
    <xf numFmtId="0" fontId="8" fillId="0" borderId="0" xfId="5" applyFont="1" applyFill="1" applyAlignment="1">
      <alignment vertical="center"/>
    </xf>
    <xf numFmtId="0" fontId="8" fillId="0" borderId="0" xfId="5" applyFont="1" applyFill="1" applyAlignment="1">
      <alignment vertical="center" wrapText="1"/>
    </xf>
    <xf numFmtId="0" fontId="8" fillId="0" borderId="0" xfId="5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5" applyFont="1" applyFill="1"/>
    <xf numFmtId="0" fontId="24" fillId="0" borderId="6" xfId="0" applyFont="1" applyFill="1" applyBorder="1" applyAlignment="1">
      <alignment horizontal="center" vertical="center" wrapText="1"/>
    </xf>
    <xf numFmtId="3" fontId="8" fillId="0" borderId="6" xfId="5" applyNumberFormat="1" applyFont="1" applyFill="1" applyBorder="1" applyAlignment="1">
      <alignment horizontal="right" vertical="center" wrapText="1"/>
    </xf>
    <xf numFmtId="3" fontId="10" fillId="5" borderId="6" xfId="5" applyNumberFormat="1" applyFont="1" applyFill="1" applyBorder="1" applyAlignment="1">
      <alignment horizontal="right" vertical="center" wrapText="1"/>
    </xf>
    <xf numFmtId="3" fontId="14" fillId="4" borderId="6" xfId="0" applyNumberFormat="1" applyFont="1" applyFill="1" applyBorder="1" applyAlignment="1">
      <alignment horizontal="right" vertical="center" wrapText="1"/>
    </xf>
    <xf numFmtId="3" fontId="25" fillId="3" borderId="6" xfId="0" applyNumberFormat="1" applyFont="1" applyFill="1" applyBorder="1" applyAlignment="1">
      <alignment horizontal="right" vertical="center" wrapText="1"/>
    </xf>
    <xf numFmtId="3" fontId="10" fillId="6" borderId="6" xfId="5" applyNumberFormat="1" applyFont="1" applyFill="1" applyBorder="1" applyAlignment="1">
      <alignment horizontal="right" vertical="center" wrapText="1"/>
    </xf>
    <xf numFmtId="0" fontId="14" fillId="4" borderId="9" xfId="0" applyNumberFormat="1" applyFont="1" applyFill="1" applyBorder="1" applyAlignment="1">
      <alignment horizontal="left" wrapText="1"/>
    </xf>
    <xf numFmtId="3" fontId="10" fillId="0" borderId="6" xfId="5" applyNumberFormat="1" applyFont="1" applyFill="1" applyBorder="1" applyAlignment="1">
      <alignment horizontal="center" vertical="center" wrapText="1"/>
    </xf>
    <xf numFmtId="3" fontId="25" fillId="0" borderId="6" xfId="0" applyNumberFormat="1" applyFont="1" applyFill="1" applyBorder="1" applyAlignment="1">
      <alignment horizontal="right" vertical="center" wrapText="1"/>
    </xf>
    <xf numFmtId="3" fontId="10" fillId="0" borderId="6" xfId="5" applyNumberFormat="1" applyFont="1" applyFill="1" applyBorder="1" applyAlignment="1">
      <alignment horizontal="right" vertical="center" wrapText="1"/>
    </xf>
    <xf numFmtId="0" fontId="10" fillId="0" borderId="0" xfId="5" applyFont="1" applyFill="1"/>
    <xf numFmtId="0" fontId="8" fillId="0" borderId="0" xfId="5" applyFont="1" applyFill="1" applyAlignment="1">
      <alignment wrapText="1"/>
    </xf>
    <xf numFmtId="3" fontId="8" fillId="0" borderId="0" xfId="5" applyNumberFormat="1" applyFont="1" applyFill="1" applyAlignment="1">
      <alignment horizontal="center" vertical="center" wrapText="1"/>
    </xf>
    <xf numFmtId="0" fontId="10" fillId="0" borderId="0" xfId="5" applyFont="1" applyFill="1" applyAlignment="1">
      <alignment horizontal="center" vertical="center" wrapText="1"/>
    </xf>
    <xf numFmtId="0" fontId="26" fillId="0" borderId="0" xfId="5" applyFont="1" applyFill="1" applyAlignment="1">
      <alignment wrapText="1"/>
    </xf>
    <xf numFmtId="2" fontId="10" fillId="5" borderId="6" xfId="5" applyNumberFormat="1" applyFont="1" applyFill="1" applyBorder="1" applyAlignment="1">
      <alignment horizontal="right" vertical="center" wrapText="1"/>
    </xf>
    <xf numFmtId="3" fontId="8" fillId="6" borderId="6" xfId="5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/>
    </xf>
    <xf numFmtId="0" fontId="26" fillId="0" borderId="6" xfId="5" applyFont="1" applyBorder="1" applyAlignment="1">
      <alignment wrapText="1"/>
    </xf>
    <xf numFmtId="2" fontId="10" fillId="5" borderId="6" xfId="5" applyNumberFormat="1" applyFont="1" applyFill="1" applyBorder="1" applyAlignment="1">
      <alignment horizontal="center" vertical="center" wrapText="1"/>
    </xf>
    <xf numFmtId="2" fontId="8" fillId="0" borderId="0" xfId="5" applyNumberFormat="1" applyFont="1" applyFill="1" applyAlignment="1">
      <alignment horizontal="center" vertical="center" wrapText="1"/>
    </xf>
    <xf numFmtId="0" fontId="2" fillId="0" borderId="0" xfId="6" applyFont="1" applyBorder="1"/>
    <xf numFmtId="0" fontId="28" fillId="0" borderId="0" xfId="6"/>
    <xf numFmtId="0" fontId="2" fillId="0" borderId="0" xfId="6" applyFont="1" applyAlignment="1">
      <alignment vertical="center" wrapText="1"/>
    </xf>
    <xf numFmtId="0" fontId="3" fillId="0" borderId="6" xfId="6" applyFont="1" applyBorder="1" applyAlignment="1">
      <alignment horizontal="center"/>
    </xf>
    <xf numFmtId="0" fontId="2" fillId="0" borderId="6" xfId="6" applyFont="1" applyBorder="1" applyAlignment="1">
      <alignment horizontal="center" vertical="center" wrapText="1"/>
    </xf>
    <xf numFmtId="0" fontId="1" fillId="0" borderId="6" xfId="6" applyFont="1" applyBorder="1" applyAlignment="1">
      <alignment vertical="center" wrapText="1"/>
    </xf>
    <xf numFmtId="0" fontId="1" fillId="0" borderId="6" xfId="6" applyFont="1" applyBorder="1" applyAlignment="1">
      <alignment horizontal="center" vertical="center" wrapText="1"/>
    </xf>
    <xf numFmtId="3" fontId="2" fillId="4" borderId="6" xfId="6" applyNumberFormat="1" applyFont="1" applyFill="1" applyBorder="1" applyAlignment="1">
      <alignment horizontal="center" vertical="center" wrapText="1"/>
    </xf>
    <xf numFmtId="4" fontId="2" fillId="4" borderId="6" xfId="6" applyNumberFormat="1" applyFont="1" applyFill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/>
    </xf>
    <xf numFmtId="4" fontId="2" fillId="0" borderId="6" xfId="7" applyNumberFormat="1" applyFont="1" applyBorder="1" applyAlignment="1">
      <alignment horizontal="center" vertical="center"/>
    </xf>
    <xf numFmtId="3" fontId="2" fillId="0" borderId="6" xfId="6" applyNumberFormat="1" applyFont="1" applyBorder="1" applyAlignment="1">
      <alignment horizontal="center" vertical="center"/>
    </xf>
    <xf numFmtId="4" fontId="2" fillId="0" borderId="6" xfId="6" applyNumberFormat="1" applyFont="1" applyBorder="1" applyAlignment="1">
      <alignment horizontal="center" vertical="center"/>
    </xf>
    <xf numFmtId="3" fontId="2" fillId="0" borderId="6" xfId="7" applyNumberFormat="1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 applyAlignment="1">
      <alignment horizontal="left"/>
    </xf>
    <xf numFmtId="0" fontId="26" fillId="4" borderId="6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1" fontId="35" fillId="4" borderId="6" xfId="0" applyNumberFormat="1" applyFont="1" applyFill="1" applyBorder="1" applyAlignment="1">
      <alignment horizontal="center" vertical="center" wrapText="1"/>
    </xf>
    <xf numFmtId="4" fontId="36" fillId="4" borderId="6" xfId="0" applyNumberFormat="1" applyFont="1" applyFill="1" applyBorder="1" applyAlignment="1">
      <alignment horizontal="center" vertical="center" wrapText="1"/>
    </xf>
    <xf numFmtId="4" fontId="33" fillId="0" borderId="6" xfId="0" applyNumberFormat="1" applyFont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37" fillId="6" borderId="6" xfId="0" applyFont="1" applyFill="1" applyBorder="1" applyAlignment="1">
      <alignment horizontal="center" vertical="center" wrapText="1"/>
    </xf>
    <xf numFmtId="0" fontId="33" fillId="6" borderId="6" xfId="0" applyFont="1" applyFill="1" applyBorder="1" applyAlignment="1">
      <alignment horizontal="center" vertical="center" wrapText="1"/>
    </xf>
    <xf numFmtId="4" fontId="26" fillId="6" borderId="6" xfId="0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/>
    </xf>
    <xf numFmtId="4" fontId="33" fillId="3" borderId="6" xfId="0" applyNumberFormat="1" applyFont="1" applyFill="1" applyBorder="1" applyAlignment="1">
      <alignment horizontal="center" vertical="center" wrapText="1"/>
    </xf>
    <xf numFmtId="4" fontId="33" fillId="0" borderId="6" xfId="0" applyNumberFormat="1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0" fontId="26" fillId="7" borderId="6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1" fillId="5" borderId="6" xfId="0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3" fontId="0" fillId="8" borderId="6" xfId="0" applyNumberFormat="1" applyFont="1" applyFill="1" applyBorder="1" applyAlignment="1">
      <alignment horizontal="right" vertical="center"/>
    </xf>
    <xf numFmtId="1" fontId="0" fillId="8" borderId="6" xfId="0" applyNumberFormat="1" applyFont="1" applyFill="1" applyBorder="1" applyAlignment="1">
      <alignment horizontal="right" vertical="center"/>
    </xf>
    <xf numFmtId="3" fontId="0" fillId="9" borderId="6" xfId="0" applyNumberFormat="1" applyFont="1" applyFill="1" applyBorder="1" applyAlignment="1">
      <alignment horizontal="right" vertical="center"/>
    </xf>
    <xf numFmtId="0" fontId="17" fillId="0" borderId="0" xfId="6" applyFont="1"/>
    <xf numFmtId="0" fontId="42" fillId="0" borderId="6" xfId="6" applyFont="1" applyBorder="1" applyAlignment="1">
      <alignment horizontal="center"/>
    </xf>
    <xf numFmtId="0" fontId="17" fillId="0" borderId="6" xfId="6" applyFont="1" applyBorder="1" applyAlignment="1">
      <alignment horizontal="center" vertical="center" wrapText="1"/>
    </xf>
    <xf numFmtId="3" fontId="17" fillId="4" borderId="6" xfId="6" applyNumberFormat="1" applyFont="1" applyFill="1" applyBorder="1" applyAlignment="1">
      <alignment horizontal="center" vertical="center" wrapText="1"/>
    </xf>
    <xf numFmtId="4" fontId="17" fillId="4" borderId="6" xfId="6" applyNumberFormat="1" applyFont="1" applyFill="1" applyBorder="1" applyAlignment="1">
      <alignment horizontal="center" vertical="center" wrapText="1"/>
    </xf>
    <xf numFmtId="0" fontId="17" fillId="0" borderId="6" xfId="6" applyFont="1" applyBorder="1" applyAlignment="1">
      <alignment horizontal="center" vertical="center"/>
    </xf>
    <xf numFmtId="4" fontId="17" fillId="0" borderId="6" xfId="7" applyNumberFormat="1" applyFont="1" applyBorder="1" applyAlignment="1">
      <alignment horizontal="center" vertical="center"/>
    </xf>
    <xf numFmtId="3" fontId="17" fillId="0" borderId="6" xfId="6" applyNumberFormat="1" applyFont="1" applyBorder="1" applyAlignment="1">
      <alignment horizontal="center" vertical="center"/>
    </xf>
    <xf numFmtId="4" fontId="17" fillId="0" borderId="6" xfId="6" applyNumberFormat="1" applyFont="1" applyBorder="1" applyAlignment="1">
      <alignment horizontal="center" vertical="center"/>
    </xf>
    <xf numFmtId="1" fontId="17" fillId="4" borderId="6" xfId="6" applyNumberFormat="1" applyFont="1" applyFill="1" applyBorder="1" applyAlignment="1">
      <alignment horizontal="center" vertical="center" wrapText="1"/>
    </xf>
    <xf numFmtId="0" fontId="2" fillId="0" borderId="6" xfId="6" applyFont="1" applyBorder="1" applyAlignment="1">
      <alignment horizontal="left" vertical="center" wrapText="1"/>
    </xf>
    <xf numFmtId="0" fontId="2" fillId="0" borderId="6" xfId="6" applyFont="1" applyBorder="1" applyAlignment="1">
      <alignment vertical="center" wrapText="1"/>
    </xf>
    <xf numFmtId="0" fontId="4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46" fillId="0" borderId="0" xfId="0" applyFont="1" applyFill="1" applyAlignment="1">
      <alignment horizontal="left" vertical="center" wrapText="1"/>
    </xf>
    <xf numFmtId="3" fontId="46" fillId="0" borderId="6" xfId="0" applyNumberFormat="1" applyFont="1" applyBorder="1" applyAlignment="1">
      <alignment horizontal="center" vertical="center" wrapText="1"/>
    </xf>
    <xf numFmtId="3" fontId="37" fillId="0" borderId="0" xfId="0" applyNumberFormat="1" applyFont="1" applyFill="1" applyBorder="1" applyAlignment="1">
      <alignment horizontal="left" vertical="center" wrapText="1"/>
    </xf>
    <xf numFmtId="3" fontId="46" fillId="0" borderId="0" xfId="0" applyNumberFormat="1" applyFont="1" applyFill="1" applyAlignment="1">
      <alignment horizontal="center" vertical="center"/>
    </xf>
    <xf numFmtId="3" fontId="26" fillId="0" borderId="0" xfId="0" applyNumberFormat="1" applyFont="1" applyFill="1" applyAlignment="1">
      <alignment horizontal="center" vertical="center"/>
    </xf>
    <xf numFmtId="3" fontId="46" fillId="0" borderId="0" xfId="0" applyNumberFormat="1" applyFont="1" applyFill="1"/>
    <xf numFmtId="3" fontId="37" fillId="0" borderId="14" xfId="0" applyNumberFormat="1" applyFont="1" applyFill="1" applyBorder="1" applyAlignment="1">
      <alignment horizontal="center" vertical="center" wrapText="1"/>
    </xf>
    <xf numFmtId="3" fontId="26" fillId="0" borderId="14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/>
    <xf numFmtId="0" fontId="26" fillId="0" borderId="0" xfId="0" applyFont="1" applyBorder="1" applyAlignment="1">
      <alignment horizontal="center" vertical="center" wrapText="1"/>
    </xf>
    <xf numFmtId="0" fontId="34" fillId="2" borderId="6" xfId="0" applyNumberFormat="1" applyFont="1" applyFill="1" applyBorder="1" applyAlignment="1">
      <alignment horizontal="left" vertical="center" wrapText="1"/>
    </xf>
    <xf numFmtId="3" fontId="46" fillId="0" borderId="14" xfId="0" applyNumberFormat="1" applyFont="1" applyBorder="1" applyAlignment="1">
      <alignment horizontal="center" vertical="center" wrapText="1"/>
    </xf>
    <xf numFmtId="3" fontId="46" fillId="0" borderId="15" xfId="0" applyNumberFormat="1" applyFont="1" applyBorder="1" applyAlignment="1">
      <alignment horizontal="center" vertical="center" wrapText="1"/>
    </xf>
    <xf numFmtId="0" fontId="46" fillId="4" borderId="6" xfId="8" applyNumberFormat="1" applyFont="1" applyFill="1" applyBorder="1" applyAlignment="1">
      <alignment horizontal="left" vertical="top" wrapText="1"/>
    </xf>
    <xf numFmtId="0" fontId="34" fillId="4" borderId="0" xfId="0" applyNumberFormat="1" applyFont="1" applyFill="1" applyBorder="1" applyAlignment="1">
      <alignment horizontal="center" vertical="center"/>
    </xf>
    <xf numFmtId="3" fontId="46" fillId="0" borderId="0" xfId="0" applyNumberFormat="1" applyFont="1" applyAlignment="1">
      <alignment horizontal="center" vertical="center" wrapText="1"/>
    </xf>
    <xf numFmtId="3" fontId="46" fillId="0" borderId="14" xfId="0" applyNumberFormat="1" applyFont="1" applyFill="1" applyBorder="1" applyAlignment="1">
      <alignment horizontal="center" vertical="center" wrapText="1"/>
    </xf>
    <xf numFmtId="0" fontId="34" fillId="0" borderId="6" xfId="0" applyNumberFormat="1" applyFont="1" applyFill="1" applyBorder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3" fontId="37" fillId="0" borderId="15" xfId="0" applyNumberFormat="1" applyFont="1" applyFill="1" applyBorder="1" applyAlignment="1">
      <alignment horizontal="center" vertical="center" wrapText="1"/>
    </xf>
    <xf numFmtId="3" fontId="46" fillId="0" borderId="20" xfId="0" applyNumberFormat="1" applyFont="1" applyBorder="1" applyAlignment="1">
      <alignment horizontal="center" vertical="center" wrapText="1"/>
    </xf>
    <xf numFmtId="3" fontId="37" fillId="0" borderId="6" xfId="0" applyNumberFormat="1" applyFont="1" applyFill="1" applyBorder="1" applyAlignment="1">
      <alignment horizontal="center" vertical="center" wrapText="1"/>
    </xf>
    <xf numFmtId="3" fontId="46" fillId="0" borderId="16" xfId="0" applyNumberFormat="1" applyFont="1" applyBorder="1" applyAlignment="1">
      <alignment horizontal="center" vertical="center" wrapText="1"/>
    </xf>
    <xf numFmtId="3" fontId="26" fillId="0" borderId="6" xfId="0" applyNumberFormat="1" applyFont="1" applyFill="1" applyBorder="1" applyAlignment="1">
      <alignment horizontal="center" wrapText="1"/>
    </xf>
    <xf numFmtId="0" fontId="34" fillId="10" borderId="6" xfId="0" applyNumberFormat="1" applyFont="1" applyFill="1" applyBorder="1" applyAlignment="1">
      <alignment horizontal="left" vertical="center" wrapText="1"/>
    </xf>
    <xf numFmtId="0" fontId="17" fillId="0" borderId="6" xfId="6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8" xfId="0" applyNumberFormat="1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3" fontId="1" fillId="0" borderId="6" xfId="9" applyNumberFormat="1" applyFont="1" applyFill="1" applyBorder="1" applyAlignment="1">
      <alignment horizontal="left" vertical="center" wrapText="1"/>
    </xf>
    <xf numFmtId="3" fontId="2" fillId="0" borderId="6" xfId="9" applyNumberFormat="1" applyFont="1" applyFill="1" applyBorder="1" applyAlignment="1">
      <alignment horizontal="left" vertical="center" wrapText="1"/>
    </xf>
    <xf numFmtId="3" fontId="47" fillId="0" borderId="6" xfId="9" applyNumberFormat="1" applyFont="1" applyFill="1" applyBorder="1" applyAlignment="1">
      <alignment horizontal="right" wrapText="1"/>
    </xf>
    <xf numFmtId="4" fontId="47" fillId="0" borderId="6" xfId="9" applyNumberFormat="1" applyFont="1" applyFill="1" applyBorder="1" applyAlignment="1">
      <alignment horizontal="right" wrapText="1"/>
    </xf>
    <xf numFmtId="3" fontId="47" fillId="0" borderId="6" xfId="6" applyNumberFormat="1" applyFont="1" applyBorder="1" applyAlignment="1">
      <alignment horizontal="right"/>
    </xf>
    <xf numFmtId="4" fontId="47" fillId="0" borderId="6" xfId="7" applyNumberFormat="1" applyFont="1" applyBorder="1" applyAlignment="1">
      <alignment horizontal="right"/>
    </xf>
    <xf numFmtId="4" fontId="47" fillId="0" borderId="6" xfId="6" applyNumberFormat="1" applyFont="1" applyBorder="1"/>
    <xf numFmtId="0" fontId="0" fillId="0" borderId="5" xfId="0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1" fillId="0" borderId="0" xfId="10" applyNumberFormat="1" applyFont="1"/>
    <xf numFmtId="0" fontId="1" fillId="0" borderId="0" xfId="6" applyFont="1" applyBorder="1" applyAlignment="1">
      <alignment horizontal="right" wrapText="1"/>
    </xf>
    <xf numFmtId="0" fontId="1" fillId="0" borderId="0" xfId="6" applyFont="1"/>
    <xf numFmtId="0" fontId="1" fillId="0" borderId="0" xfId="6" applyFont="1" applyBorder="1" applyAlignment="1">
      <alignment horizontal="center" vertical="center" wrapText="1"/>
    </xf>
    <xf numFmtId="0" fontId="1" fillId="0" borderId="0" xfId="10" applyFont="1"/>
    <xf numFmtId="0" fontId="1" fillId="0" borderId="0" xfId="10" applyFont="1" applyAlignment="1">
      <alignment horizontal="right"/>
    </xf>
    <xf numFmtId="3" fontId="1" fillId="0" borderId="2" xfId="11" applyNumberFormat="1" applyFont="1" applyFill="1" applyBorder="1" applyAlignment="1">
      <alignment horizontal="center" vertical="center" wrapText="1"/>
    </xf>
    <xf numFmtId="3" fontId="29" fillId="0" borderId="2" xfId="11" applyNumberFormat="1" applyFont="1" applyFill="1" applyBorder="1" applyAlignment="1">
      <alignment horizontal="center" vertical="center" wrapText="1"/>
    </xf>
    <xf numFmtId="0" fontId="48" fillId="0" borderId="0" xfId="10" applyNumberFormat="1" applyFont="1" applyBorder="1" applyAlignment="1">
      <alignment horizontal="center" vertical="center" wrapText="1"/>
    </xf>
    <xf numFmtId="0" fontId="29" fillId="0" borderId="5" xfId="6" applyNumberFormat="1" applyFont="1" applyFill="1" applyBorder="1" applyAlignment="1">
      <alignment horizontal="left" vertical="top" wrapText="1"/>
    </xf>
    <xf numFmtId="1" fontId="49" fillId="4" borderId="24" xfId="12" applyNumberFormat="1" applyFont="1" applyFill="1" applyBorder="1" applyAlignment="1">
      <alignment horizontal="right" vertical="top" wrapText="1"/>
    </xf>
    <xf numFmtId="4" fontId="49" fillId="4" borderId="25" xfId="12" applyNumberFormat="1" applyFont="1" applyFill="1" applyBorder="1" applyAlignment="1">
      <alignment horizontal="right" vertical="top" wrapText="1"/>
    </xf>
    <xf numFmtId="0" fontId="29" fillId="0" borderId="6" xfId="6" applyNumberFormat="1" applyFont="1" applyFill="1" applyBorder="1" applyAlignment="1">
      <alignment horizontal="left" vertical="top" wrapText="1"/>
    </xf>
    <xf numFmtId="1" fontId="49" fillId="4" borderId="26" xfId="12" applyNumberFormat="1" applyFont="1" applyFill="1" applyBorder="1" applyAlignment="1">
      <alignment horizontal="right" vertical="top" wrapText="1"/>
    </xf>
    <xf numFmtId="4" fontId="49" fillId="4" borderId="27" xfId="12" applyNumberFormat="1" applyFont="1" applyFill="1" applyBorder="1" applyAlignment="1">
      <alignment horizontal="right" vertical="top" wrapText="1"/>
    </xf>
    <xf numFmtId="4" fontId="49" fillId="4" borderId="26" xfId="12" applyNumberFormat="1" applyFont="1" applyFill="1" applyBorder="1" applyAlignment="1">
      <alignment horizontal="right" vertical="top" wrapText="1"/>
    </xf>
    <xf numFmtId="0" fontId="1" fillId="0" borderId="6" xfId="11" applyNumberFormat="1" applyFont="1" applyFill="1" applyBorder="1" applyAlignment="1">
      <alignment horizontal="left" vertical="top" wrapText="1" indent="2"/>
    </xf>
    <xf numFmtId="1" fontId="48" fillId="4" borderId="6" xfId="12" applyNumberFormat="1" applyFont="1" applyFill="1" applyBorder="1" applyAlignment="1">
      <alignment horizontal="right" vertical="top" wrapText="1"/>
    </xf>
    <xf numFmtId="4" fontId="48" fillId="4" borderId="6" xfId="12" applyNumberFormat="1" applyFont="1" applyFill="1" applyBorder="1" applyAlignment="1">
      <alignment horizontal="right" vertical="top" wrapText="1"/>
    </xf>
    <xf numFmtId="0" fontId="29" fillId="0" borderId="6" xfId="6" applyFont="1" applyBorder="1"/>
    <xf numFmtId="1" fontId="29" fillId="0" borderId="6" xfId="6" applyNumberFormat="1" applyFont="1" applyBorder="1"/>
    <xf numFmtId="4" fontId="29" fillId="0" borderId="6" xfId="6" applyNumberFormat="1" applyFont="1" applyBorder="1"/>
    <xf numFmtId="0" fontId="2" fillId="0" borderId="0" xfId="10" applyNumberFormat="1" applyFont="1"/>
    <xf numFmtId="0" fontId="26" fillId="0" borderId="0" xfId="6" applyFont="1"/>
    <xf numFmtId="0" fontId="29" fillId="0" borderId="0" xfId="6" applyFont="1" applyBorder="1" applyAlignment="1">
      <alignment horizontal="center" vertical="center" wrapText="1"/>
    </xf>
    <xf numFmtId="3" fontId="29" fillId="0" borderId="6" xfId="6" applyNumberFormat="1" applyFont="1" applyBorder="1" applyAlignment="1">
      <alignment horizontal="right" vertical="center" wrapText="1"/>
    </xf>
    <xf numFmtId="4" fontId="29" fillId="0" borderId="6" xfId="6" applyNumberFormat="1" applyFont="1" applyBorder="1" applyAlignment="1">
      <alignment horizontal="right" vertical="center" wrapText="1"/>
    </xf>
    <xf numFmtId="1" fontId="48" fillId="4" borderId="26" xfId="12" applyNumberFormat="1" applyFont="1" applyFill="1" applyBorder="1" applyAlignment="1">
      <alignment horizontal="right" vertical="top" wrapText="1"/>
    </xf>
    <xf numFmtId="4" fontId="48" fillId="4" borderId="26" xfId="12" applyNumberFormat="1" applyFont="1" applyFill="1" applyBorder="1" applyAlignment="1">
      <alignment horizontal="right" vertical="top" wrapText="1"/>
    </xf>
    <xf numFmtId="3" fontId="49" fillId="4" borderId="24" xfId="12" applyNumberFormat="1" applyFont="1" applyFill="1" applyBorder="1" applyAlignment="1">
      <alignment horizontal="right" vertical="top" wrapText="1"/>
    </xf>
    <xf numFmtId="0" fontId="43" fillId="0" borderId="0" xfId="6" applyFont="1" applyBorder="1" applyAlignment="1">
      <alignment horizontal="center" vertical="center" wrapText="1"/>
    </xf>
    <xf numFmtId="0" fontId="1" fillId="0" borderId="0" xfId="6" applyFont="1" applyBorder="1"/>
    <xf numFmtId="0" fontId="20" fillId="0" borderId="0" xfId="13" applyNumberFormat="1" applyFont="1" applyAlignment="1">
      <alignment horizontal="center" vertical="center" wrapText="1"/>
    </xf>
    <xf numFmtId="0" fontId="15" fillId="0" borderId="0" xfId="13" applyFont="1" applyAlignment="1">
      <alignment horizontal="right" vertical="center" wrapText="1"/>
    </xf>
    <xf numFmtId="0" fontId="50" fillId="0" borderId="0" xfId="0" applyFont="1" applyFill="1" applyAlignment="1">
      <alignment vertical="center" wrapText="1"/>
    </xf>
    <xf numFmtId="0" fontId="51" fillId="11" borderId="6" xfId="13" applyNumberFormat="1" applyFont="1" applyFill="1" applyBorder="1" applyAlignment="1">
      <alignment horizontal="left" vertical="center" wrapText="1"/>
    </xf>
    <xf numFmtId="4" fontId="51" fillId="11" borderId="6" xfId="13" applyNumberFormat="1" applyFont="1" applyFill="1" applyBorder="1" applyAlignment="1">
      <alignment horizontal="center" vertical="center" wrapText="1"/>
    </xf>
    <xf numFmtId="0" fontId="51" fillId="4" borderId="6" xfId="13" applyNumberFormat="1" applyFont="1" applyFill="1" applyBorder="1" applyAlignment="1">
      <alignment horizontal="left" vertical="center" wrapText="1"/>
    </xf>
    <xf numFmtId="4" fontId="51" fillId="4" borderId="6" xfId="13" applyNumberFormat="1" applyFont="1" applyFill="1" applyBorder="1" applyAlignment="1">
      <alignment horizontal="right" vertical="center" wrapText="1"/>
    </xf>
    <xf numFmtId="0" fontId="16" fillId="4" borderId="6" xfId="13" applyNumberFormat="1" applyFont="1" applyFill="1" applyBorder="1" applyAlignment="1">
      <alignment horizontal="left" vertical="center" wrapText="1"/>
    </xf>
    <xf numFmtId="4" fontId="16" fillId="4" borderId="6" xfId="13" applyNumberFormat="1" applyFont="1" applyFill="1" applyBorder="1" applyAlignment="1">
      <alignment horizontal="right" vertical="center" wrapText="1"/>
    </xf>
    <xf numFmtId="0" fontId="51" fillId="0" borderId="6" xfId="13" applyNumberFormat="1" applyFont="1" applyBorder="1" applyAlignment="1">
      <alignment horizontal="left" vertical="center" wrapText="1"/>
    </xf>
    <xf numFmtId="0" fontId="16" fillId="0" borderId="6" xfId="13" applyNumberFormat="1" applyFont="1" applyBorder="1" applyAlignment="1">
      <alignment horizontal="left" vertical="center" wrapText="1"/>
    </xf>
    <xf numFmtId="0" fontId="2" fillId="0" borderId="0" xfId="14" applyFont="1" applyFill="1" applyAlignment="1">
      <alignment horizontal="center" vertical="center" wrapText="1"/>
    </xf>
    <xf numFmtId="49" fontId="2" fillId="0" borderId="0" xfId="14" applyNumberFormat="1" applyFont="1" applyFill="1" applyAlignment="1">
      <alignment horizontal="center" vertical="center" wrapText="1"/>
    </xf>
    <xf numFmtId="0" fontId="2" fillId="0" borderId="0" xfId="14" applyFont="1" applyFill="1"/>
    <xf numFmtId="49" fontId="2" fillId="0" borderId="0" xfId="14" applyNumberFormat="1" applyFont="1" applyFill="1" applyAlignment="1">
      <alignment horizontal="center"/>
    </xf>
    <xf numFmtId="49" fontId="2" fillId="0" borderId="0" xfId="14" applyNumberFormat="1" applyFont="1" applyFill="1" applyAlignment="1">
      <alignment horizontal="right"/>
    </xf>
    <xf numFmtId="49" fontId="2" fillId="0" borderId="36" xfId="14" applyNumberFormat="1" applyFont="1" applyFill="1" applyBorder="1" applyAlignment="1">
      <alignment horizontal="center" vertical="center" wrapText="1"/>
    </xf>
    <xf numFmtId="49" fontId="2" fillId="0" borderId="37" xfId="14" applyNumberFormat="1" applyFont="1" applyFill="1" applyBorder="1" applyAlignment="1">
      <alignment horizontal="center" vertical="center" wrapText="1"/>
    </xf>
    <xf numFmtId="49" fontId="2" fillId="0" borderId="38" xfId="14" applyNumberFormat="1" applyFont="1" applyFill="1" applyBorder="1" applyAlignment="1">
      <alignment horizontal="center" vertical="center" wrapText="1"/>
    </xf>
    <xf numFmtId="0" fontId="52" fillId="0" borderId="31" xfId="14" applyFont="1" applyFill="1" applyBorder="1" applyAlignment="1">
      <alignment horizontal="center" vertical="top" wrapText="1"/>
    </xf>
    <xf numFmtId="0" fontId="52" fillId="0" borderId="39" xfId="14" applyFont="1" applyFill="1" applyBorder="1" applyAlignment="1">
      <alignment horizontal="center" vertical="top" wrapText="1"/>
    </xf>
    <xf numFmtId="49" fontId="52" fillId="0" borderId="39" xfId="14" applyNumberFormat="1" applyFont="1" applyFill="1" applyBorder="1" applyAlignment="1">
      <alignment horizontal="center" vertical="top" wrapText="1"/>
    </xf>
    <xf numFmtId="49" fontId="52" fillId="0" borderId="31" xfId="14" applyNumberFormat="1" applyFont="1" applyFill="1" applyBorder="1" applyAlignment="1">
      <alignment horizontal="center" vertical="top" wrapText="1"/>
    </xf>
    <xf numFmtId="49" fontId="52" fillId="0" borderId="32" xfId="14" applyNumberFormat="1" applyFont="1" applyFill="1" applyBorder="1" applyAlignment="1">
      <alignment horizontal="center" vertical="top" wrapText="1"/>
    </xf>
    <xf numFmtId="0" fontId="52" fillId="0" borderId="33" xfId="14" applyFont="1" applyFill="1" applyBorder="1" applyAlignment="1">
      <alignment horizontal="center" vertical="top" wrapText="1"/>
    </xf>
    <xf numFmtId="0" fontId="52" fillId="0" borderId="32" xfId="14" applyFont="1" applyFill="1" applyBorder="1" applyAlignment="1">
      <alignment horizontal="center" vertical="top" wrapText="1"/>
    </xf>
    <xf numFmtId="0" fontId="2" fillId="0" borderId="40" xfId="14" applyFont="1" applyFill="1" applyBorder="1" applyAlignment="1">
      <alignment vertical="center"/>
    </xf>
    <xf numFmtId="0" fontId="2" fillId="0" borderId="5" xfId="14" applyFont="1" applyFill="1" applyBorder="1" applyAlignment="1">
      <alignment vertical="center" wrapText="1"/>
    </xf>
    <xf numFmtId="49" fontId="2" fillId="0" borderId="5" xfId="14" applyNumberFormat="1" applyFont="1" applyFill="1" applyBorder="1" applyAlignment="1">
      <alignment horizontal="center" vertical="center" wrapText="1"/>
    </xf>
    <xf numFmtId="3" fontId="1" fillId="0" borderId="40" xfId="14" applyNumberFormat="1" applyFont="1" applyFill="1" applyBorder="1" applyAlignment="1">
      <alignment horizontal="center" vertical="center" wrapText="1"/>
    </xf>
    <xf numFmtId="4" fontId="1" fillId="0" borderId="23" xfId="14" applyNumberFormat="1" applyFont="1" applyFill="1" applyBorder="1" applyAlignment="1">
      <alignment horizontal="center" vertical="center" wrapText="1"/>
    </xf>
    <xf numFmtId="0" fontId="1" fillId="0" borderId="40" xfId="14" applyNumberFormat="1" applyFont="1" applyFill="1" applyBorder="1" applyAlignment="1">
      <alignment horizontal="center" vertical="center" wrapText="1"/>
    </xf>
    <xf numFmtId="4" fontId="1" fillId="0" borderId="41" xfId="14" applyNumberFormat="1" applyFont="1" applyFill="1" applyBorder="1" applyAlignment="1">
      <alignment horizontal="center" vertical="center" wrapText="1"/>
    </xf>
    <xf numFmtId="0" fontId="2" fillId="0" borderId="42" xfId="14" applyFont="1" applyFill="1" applyBorder="1" applyAlignment="1">
      <alignment vertical="center"/>
    </xf>
    <xf numFmtId="0" fontId="2" fillId="0" borderId="6" xfId="14" applyFont="1" applyFill="1" applyBorder="1" applyAlignment="1">
      <alignment vertical="center" wrapText="1"/>
    </xf>
    <xf numFmtId="49" fontId="2" fillId="0" borderId="6" xfId="14" applyNumberFormat="1" applyFont="1" applyFill="1" applyBorder="1" applyAlignment="1">
      <alignment horizontal="center" vertical="center" wrapText="1"/>
    </xf>
    <xf numFmtId="3" fontId="1" fillId="0" borderId="42" xfId="14" applyNumberFormat="1" applyFont="1" applyFill="1" applyBorder="1" applyAlignment="1">
      <alignment horizontal="center" vertical="center" wrapText="1"/>
    </xf>
    <xf numFmtId="4" fontId="1" fillId="0" borderId="3" xfId="14" applyNumberFormat="1" applyFont="1" applyFill="1" applyBorder="1" applyAlignment="1">
      <alignment horizontal="center" vertical="center" wrapText="1"/>
    </xf>
    <xf numFmtId="0" fontId="1" fillId="0" borderId="42" xfId="14" applyNumberFormat="1" applyFont="1" applyFill="1" applyBorder="1" applyAlignment="1">
      <alignment horizontal="center" vertical="center" wrapText="1"/>
    </xf>
    <xf numFmtId="4" fontId="1" fillId="0" borderId="43" xfId="14" applyNumberFormat="1" applyFont="1" applyFill="1" applyBorder="1" applyAlignment="1">
      <alignment horizontal="center" vertical="center" wrapText="1"/>
    </xf>
    <xf numFmtId="3" fontId="1" fillId="0" borderId="3" xfId="14" applyNumberFormat="1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3" fontId="1" fillId="0" borderId="34" xfId="14" applyNumberFormat="1" applyFont="1" applyFill="1" applyBorder="1" applyAlignment="1">
      <alignment horizontal="center" vertical="center" wrapText="1"/>
    </xf>
    <xf numFmtId="4" fontId="1" fillId="0" borderId="44" xfId="14" applyNumberFormat="1" applyFont="1" applyFill="1" applyBorder="1" applyAlignment="1">
      <alignment horizontal="center" vertical="center" wrapText="1"/>
    </xf>
    <xf numFmtId="0" fontId="1" fillId="0" borderId="34" xfId="14" applyNumberFormat="1" applyFont="1" applyFill="1" applyBorder="1" applyAlignment="1">
      <alignment horizontal="center" vertical="center" wrapText="1"/>
    </xf>
    <xf numFmtId="4" fontId="1" fillId="0" borderId="45" xfId="14" applyNumberFormat="1" applyFont="1" applyFill="1" applyBorder="1" applyAlignment="1">
      <alignment horizontal="center" vertical="center" wrapText="1"/>
    </xf>
    <xf numFmtId="0" fontId="2" fillId="12" borderId="36" xfId="14" applyFont="1" applyFill="1" applyBorder="1" applyAlignment="1">
      <alignment horizontal="center" vertical="center"/>
    </xf>
    <xf numFmtId="0" fontId="47" fillId="12" borderId="46" xfId="14" applyFont="1" applyFill="1" applyBorder="1" applyAlignment="1">
      <alignment vertical="center" wrapText="1"/>
    </xf>
    <xf numFmtId="49" fontId="2" fillId="12" borderId="46" xfId="14" applyNumberFormat="1" applyFont="1" applyFill="1" applyBorder="1" applyAlignment="1">
      <alignment horizontal="center" vertical="center" wrapText="1"/>
    </xf>
    <xf numFmtId="3" fontId="29" fillId="12" borderId="36" xfId="14" applyNumberFormat="1" applyFont="1" applyFill="1" applyBorder="1" applyAlignment="1">
      <alignment horizontal="center" vertical="center" wrapText="1"/>
    </xf>
    <xf numFmtId="4" fontId="29" fillId="12" borderId="37" xfId="14" applyNumberFormat="1" applyFont="1" applyFill="1" applyBorder="1" applyAlignment="1">
      <alignment horizontal="center" vertical="center" wrapText="1"/>
    </xf>
    <xf numFmtId="4" fontId="2" fillId="0" borderId="0" xfId="14" applyNumberFormat="1" applyFont="1" applyFill="1"/>
    <xf numFmtId="0" fontId="2" fillId="0" borderId="0" xfId="14" applyFont="1" applyFill="1" applyAlignment="1">
      <alignment wrapText="1"/>
    </xf>
    <xf numFmtId="49" fontId="2" fillId="0" borderId="0" xfId="14" applyNumberFormat="1" applyFont="1" applyFill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6" fillId="0" borderId="6" xfId="0" applyNumberFormat="1" applyFont="1" applyFill="1" applyBorder="1" applyAlignment="1">
      <alignment horizontal="center" vertical="center" wrapText="1"/>
    </xf>
    <xf numFmtId="4" fontId="48" fillId="4" borderId="27" xfId="12" applyNumberFormat="1" applyFont="1" applyFill="1" applyBorder="1" applyAlignment="1">
      <alignment horizontal="right" vertical="top" wrapText="1"/>
    </xf>
    <xf numFmtId="3" fontId="46" fillId="0" borderId="15" xfId="0" applyNumberFormat="1" applyFont="1" applyFill="1" applyBorder="1" applyAlignment="1">
      <alignment horizontal="center" vertical="center" wrapText="1"/>
    </xf>
    <xf numFmtId="3" fontId="46" fillId="0" borderId="47" xfId="0" applyNumberFormat="1" applyFont="1" applyBorder="1" applyAlignment="1">
      <alignment horizontal="center" vertical="center" wrapText="1"/>
    </xf>
    <xf numFmtId="3" fontId="46" fillId="0" borderId="3" xfId="0" applyNumberFormat="1" applyFont="1" applyBorder="1" applyAlignment="1">
      <alignment horizontal="center" vertical="center" wrapText="1"/>
    </xf>
    <xf numFmtId="3" fontId="46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0" fontId="34" fillId="2" borderId="2" xfId="0" applyNumberFormat="1" applyFont="1" applyFill="1" applyBorder="1" applyAlignment="1">
      <alignment horizontal="left" vertical="center" wrapText="1"/>
    </xf>
    <xf numFmtId="3" fontId="46" fillId="0" borderId="2" xfId="0" applyNumberFormat="1" applyFont="1" applyBorder="1" applyAlignment="1">
      <alignment horizontal="center" vertical="center" wrapText="1"/>
    </xf>
    <xf numFmtId="0" fontId="54" fillId="0" borderId="6" xfId="0" applyFont="1" applyBorder="1" applyAlignment="1">
      <alignment horizontal="left" vertical="center" wrapText="1"/>
    </xf>
    <xf numFmtId="3" fontId="54" fillId="0" borderId="6" xfId="0" applyNumberFormat="1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wrapText="1"/>
    </xf>
    <xf numFmtId="0" fontId="55" fillId="0" borderId="6" xfId="0" applyFont="1" applyBorder="1" applyAlignment="1">
      <alignment horizontal="center" vertical="center" wrapText="1"/>
    </xf>
    <xf numFmtId="0" fontId="56" fillId="0" borderId="0" xfId="0" applyFont="1"/>
    <xf numFmtId="0" fontId="57" fillId="0" borderId="0" xfId="0" applyFont="1"/>
    <xf numFmtId="4" fontId="58" fillId="3" borderId="6" xfId="1" applyNumberFormat="1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/>
    </xf>
    <xf numFmtId="1" fontId="55" fillId="0" borderId="6" xfId="0" applyNumberFormat="1" applyFont="1" applyBorder="1" applyAlignment="1">
      <alignment horizontal="center" wrapText="1"/>
    </xf>
    <xf numFmtId="1" fontId="55" fillId="0" borderId="6" xfId="0" applyNumberFormat="1" applyFont="1" applyBorder="1" applyAlignment="1">
      <alignment horizontal="center"/>
    </xf>
    <xf numFmtId="0" fontId="57" fillId="0" borderId="0" xfId="0" applyFont="1" applyAlignment="1">
      <alignment horizontal="left"/>
    </xf>
    <xf numFmtId="3" fontId="13" fillId="0" borderId="0" xfId="0" applyNumberFormat="1" applyFont="1"/>
    <xf numFmtId="0" fontId="57" fillId="0" borderId="0" xfId="0" applyFont="1" applyFill="1" applyAlignment="1">
      <alignment vertical="center" wrapText="1"/>
    </xf>
    <xf numFmtId="0" fontId="57" fillId="0" borderId="0" xfId="0" applyFont="1" applyAlignment="1">
      <alignment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Alignment="1">
      <alignment wrapText="1"/>
    </xf>
    <xf numFmtId="164" fontId="57" fillId="0" borderId="0" xfId="0" applyNumberFormat="1" applyFont="1" applyAlignment="1">
      <alignment wrapText="1"/>
    </xf>
    <xf numFmtId="164" fontId="57" fillId="0" borderId="0" xfId="0" applyNumberFormat="1" applyFont="1"/>
    <xf numFmtId="4" fontId="13" fillId="0" borderId="0" xfId="0" applyNumberFormat="1" applyFont="1" applyAlignment="1">
      <alignment horizontal="center"/>
    </xf>
    <xf numFmtId="0" fontId="13" fillId="0" borderId="0" xfId="6" applyFont="1" applyBorder="1" applyAlignment="1">
      <alignment wrapText="1"/>
    </xf>
    <xf numFmtId="0" fontId="56" fillId="0" borderId="0" xfId="0" applyFont="1" applyAlignment="1"/>
    <xf numFmtId="0" fontId="58" fillId="3" borderId="6" xfId="1" applyNumberFormat="1" applyFont="1" applyFill="1" applyBorder="1" applyAlignment="1">
      <alignment horizontal="left" vertical="center" wrapText="1"/>
    </xf>
    <xf numFmtId="0" fontId="58" fillId="3" borderId="6" xfId="1" applyNumberFormat="1" applyFont="1" applyFill="1" applyBorder="1" applyAlignment="1">
      <alignment horizontal="center" vertical="center" wrapText="1"/>
    </xf>
    <xf numFmtId="3" fontId="58" fillId="3" borderId="6" xfId="1" applyNumberFormat="1" applyFont="1" applyFill="1" applyBorder="1" applyAlignment="1">
      <alignment horizontal="center" vertical="center" wrapText="1"/>
    </xf>
    <xf numFmtId="10" fontId="58" fillId="3" borderId="6" xfId="1" applyNumberFormat="1" applyFont="1" applyFill="1" applyBorder="1" applyAlignment="1">
      <alignment horizontal="center" vertical="center" wrapText="1"/>
    </xf>
    <xf numFmtId="0" fontId="55" fillId="3" borderId="6" xfId="1" applyNumberFormat="1" applyFont="1" applyFill="1" applyBorder="1" applyAlignment="1">
      <alignment horizontal="center" vertical="center" wrapText="1"/>
    </xf>
    <xf numFmtId="1" fontId="58" fillId="3" borderId="3" xfId="1" applyNumberFormat="1" applyFont="1" applyFill="1" applyBorder="1" applyAlignment="1">
      <alignment horizontal="center" vertical="center" wrapText="1"/>
    </xf>
    <xf numFmtId="0" fontId="58" fillId="3" borderId="6" xfId="1" applyNumberFormat="1" applyFont="1" applyFill="1" applyBorder="1" applyAlignment="1">
      <alignment horizontal="left" vertical="center" wrapText="1"/>
    </xf>
    <xf numFmtId="0" fontId="58" fillId="3" borderId="6" xfId="1" applyNumberFormat="1" applyFont="1" applyFill="1" applyBorder="1" applyAlignment="1">
      <alignment horizontal="left" vertical="center"/>
    </xf>
    <xf numFmtId="1" fontId="55" fillId="3" borderId="6" xfId="0" applyNumberFormat="1" applyFont="1" applyFill="1" applyBorder="1" applyAlignment="1">
      <alignment horizontal="center" vertical="center" wrapText="1"/>
    </xf>
    <xf numFmtId="3" fontId="55" fillId="3" borderId="6" xfId="0" applyNumberFormat="1" applyFont="1" applyFill="1" applyBorder="1" applyAlignment="1">
      <alignment horizontal="center" vertical="center" wrapText="1"/>
    </xf>
    <xf numFmtId="10" fontId="55" fillId="3" borderId="6" xfId="0" applyNumberFormat="1" applyFont="1" applyFill="1" applyBorder="1" applyAlignment="1">
      <alignment horizontal="center" vertical="center" wrapText="1"/>
    </xf>
    <xf numFmtId="3" fontId="55" fillId="3" borderId="6" xfId="1" applyNumberFormat="1" applyFont="1" applyFill="1" applyBorder="1" applyAlignment="1">
      <alignment horizontal="center" vertical="center" wrapText="1"/>
    </xf>
    <xf numFmtId="4" fontId="58" fillId="3" borderId="3" xfId="1" applyNumberFormat="1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6" xfId="0" applyFont="1" applyBorder="1" applyAlignment="1">
      <alignment horizontal="center"/>
    </xf>
    <xf numFmtId="0" fontId="59" fillId="0" borderId="0" xfId="0" applyFont="1"/>
    <xf numFmtId="0" fontId="55" fillId="3" borderId="6" xfId="0" applyFont="1" applyFill="1" applyBorder="1" applyAlignment="1">
      <alignment horizontal="center" vertical="center" wrapText="1"/>
    </xf>
    <xf numFmtId="0" fontId="58" fillId="3" borderId="3" xfId="1" applyNumberFormat="1" applyFont="1" applyFill="1" applyBorder="1" applyAlignment="1">
      <alignment horizontal="center" vertical="center" wrapText="1"/>
    </xf>
    <xf numFmtId="3" fontId="46" fillId="0" borderId="48" xfId="0" applyNumberFormat="1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left" vertical="center"/>
    </xf>
    <xf numFmtId="0" fontId="2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8" fillId="0" borderId="2" xfId="0" applyFont="1" applyFill="1" applyBorder="1" applyAlignment="1">
      <alignment horizontal="left" vertical="center"/>
    </xf>
    <xf numFmtId="0" fontId="38" fillId="0" borderId="17" xfId="0" applyFont="1" applyFill="1" applyBorder="1" applyAlignment="1">
      <alignment horizontal="left" vertical="center"/>
    </xf>
    <xf numFmtId="0" fontId="38" fillId="0" borderId="5" xfId="0" applyFont="1" applyFill="1" applyBorder="1" applyAlignment="1">
      <alignment horizontal="left" vertical="center"/>
    </xf>
    <xf numFmtId="0" fontId="32" fillId="4" borderId="6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37" fillId="0" borderId="11" xfId="0" applyNumberFormat="1" applyFont="1" applyFill="1" applyBorder="1" applyAlignment="1">
      <alignment horizontal="center" vertical="center" wrapText="1"/>
    </xf>
    <xf numFmtId="168" fontId="26" fillId="0" borderId="6" xfId="0" applyNumberFormat="1" applyFont="1" applyFill="1" applyBorder="1" applyAlignment="1">
      <alignment horizontal="left" vertical="center" wrapText="1"/>
    </xf>
    <xf numFmtId="3" fontId="37" fillId="0" borderId="13" xfId="0" applyNumberFormat="1" applyFont="1" applyFill="1" applyBorder="1" applyAlignment="1">
      <alignment horizontal="center" vertical="center" wrapText="1"/>
    </xf>
    <xf numFmtId="3" fontId="46" fillId="0" borderId="14" xfId="0" applyNumberFormat="1" applyFont="1" applyFill="1" applyBorder="1" applyAlignment="1">
      <alignment horizontal="center" vertical="center" wrapText="1"/>
    </xf>
    <xf numFmtId="3" fontId="46" fillId="0" borderId="18" xfId="0" applyNumberFormat="1" applyFont="1" applyFill="1" applyBorder="1" applyAlignment="1">
      <alignment horizontal="center" vertical="center" wrapText="1"/>
    </xf>
    <xf numFmtId="3" fontId="46" fillId="0" borderId="12" xfId="0" applyNumberFormat="1" applyFont="1" applyFill="1" applyBorder="1" applyAlignment="1">
      <alignment horizontal="center" vertical="center" wrapText="1"/>
    </xf>
    <xf numFmtId="3" fontId="46" fillId="0" borderId="19" xfId="0" applyNumberFormat="1" applyFont="1" applyFill="1" applyBorder="1" applyAlignment="1">
      <alignment horizontal="center" vertical="center" wrapText="1"/>
    </xf>
    <xf numFmtId="3" fontId="46" fillId="0" borderId="21" xfId="0" applyNumberFormat="1" applyFont="1" applyFill="1" applyBorder="1" applyAlignment="1">
      <alignment horizontal="center" vertical="center" wrapText="1"/>
    </xf>
    <xf numFmtId="168" fontId="46" fillId="0" borderId="14" xfId="0" applyNumberFormat="1" applyFont="1" applyFill="1" applyBorder="1" applyAlignment="1">
      <alignment horizontal="center" vertical="center" wrapText="1"/>
    </xf>
    <xf numFmtId="3" fontId="46" fillId="0" borderId="15" xfId="0" applyNumberFormat="1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51" fillId="11" borderId="6" xfId="13" applyNumberFormat="1" applyFont="1" applyFill="1" applyBorder="1" applyAlignment="1">
      <alignment horizontal="center" vertical="center" wrapText="1"/>
    </xf>
    <xf numFmtId="4" fontId="51" fillId="11" borderId="2" xfId="13" applyNumberFormat="1" applyFont="1" applyFill="1" applyBorder="1" applyAlignment="1">
      <alignment horizontal="center" vertical="center" wrapText="1"/>
    </xf>
    <xf numFmtId="4" fontId="51" fillId="11" borderId="17" xfId="13" applyNumberFormat="1" applyFont="1" applyFill="1" applyBorder="1" applyAlignment="1">
      <alignment horizontal="center" vertical="center" wrapText="1"/>
    </xf>
    <xf numFmtId="4" fontId="51" fillId="11" borderId="5" xfId="13" applyNumberFormat="1" applyFont="1" applyFill="1" applyBorder="1" applyAlignment="1">
      <alignment horizontal="center" vertical="center" wrapText="1"/>
    </xf>
    <xf numFmtId="0" fontId="51" fillId="11" borderId="22" xfId="13" applyNumberFormat="1" applyFont="1" applyFill="1" applyBorder="1" applyAlignment="1">
      <alignment horizontal="center" vertical="center" wrapText="1"/>
    </xf>
    <xf numFmtId="0" fontId="51" fillId="11" borderId="28" xfId="13" applyNumberFormat="1" applyFont="1" applyFill="1" applyBorder="1" applyAlignment="1">
      <alignment horizontal="center" vertical="center" wrapText="1"/>
    </xf>
    <xf numFmtId="0" fontId="51" fillId="11" borderId="7" xfId="13" applyNumberFormat="1" applyFont="1" applyFill="1" applyBorder="1" applyAlignment="1">
      <alignment horizontal="center" vertical="center" wrapText="1"/>
    </xf>
    <xf numFmtId="0" fontId="51" fillId="11" borderId="23" xfId="13" applyNumberFormat="1" applyFont="1" applyFill="1" applyBorder="1" applyAlignment="1">
      <alignment horizontal="center" vertical="center" wrapText="1"/>
    </xf>
    <xf numFmtId="0" fontId="51" fillId="11" borderId="1" xfId="13" applyNumberFormat="1" applyFont="1" applyFill="1" applyBorder="1" applyAlignment="1">
      <alignment horizontal="center" vertical="center" wrapText="1"/>
    </xf>
    <xf numFmtId="0" fontId="51" fillId="11" borderId="8" xfId="13" applyNumberFormat="1" applyFont="1" applyFill="1" applyBorder="1" applyAlignment="1">
      <alignment horizontal="center" vertical="center" wrapText="1"/>
    </xf>
    <xf numFmtId="0" fontId="2" fillId="0" borderId="0" xfId="6" applyFont="1" applyBorder="1" applyAlignment="1">
      <alignment horizontal="right" wrapText="1"/>
    </xf>
    <xf numFmtId="0" fontId="2" fillId="0" borderId="0" xfId="6" applyFont="1" applyAlignment="1"/>
    <xf numFmtId="0" fontId="1" fillId="0" borderId="1" xfId="6" applyFont="1" applyBorder="1" applyAlignment="1">
      <alignment horizontal="center" vertical="center" wrapText="1"/>
    </xf>
    <xf numFmtId="0" fontId="28" fillId="0" borderId="1" xfId="6" applyBorder="1" applyAlignment="1">
      <alignment horizontal="center" vertical="center" wrapText="1"/>
    </xf>
    <xf numFmtId="168" fontId="29" fillId="0" borderId="2" xfId="11" applyNumberFormat="1" applyFont="1" applyFill="1" applyBorder="1" applyAlignment="1">
      <alignment horizontal="center" vertical="center" wrapText="1"/>
    </xf>
    <xf numFmtId="168" fontId="29" fillId="0" borderId="17" xfId="11" applyNumberFormat="1" applyFont="1" applyFill="1" applyBorder="1" applyAlignment="1">
      <alignment horizontal="center" vertical="center" wrapText="1"/>
    </xf>
    <xf numFmtId="168" fontId="1" fillId="0" borderId="22" xfId="11" applyNumberFormat="1" applyFont="1" applyFill="1" applyBorder="1" applyAlignment="1">
      <alignment horizontal="center" vertical="center" wrapText="1"/>
    </xf>
    <xf numFmtId="168" fontId="1" fillId="0" borderId="7" xfId="11" applyNumberFormat="1" applyFont="1" applyFill="1" applyBorder="1" applyAlignment="1">
      <alignment horizontal="center" vertical="center" wrapText="1"/>
    </xf>
    <xf numFmtId="168" fontId="1" fillId="0" borderId="23" xfId="11" applyNumberFormat="1" applyFont="1" applyFill="1" applyBorder="1" applyAlignment="1">
      <alignment horizontal="center" vertical="center" wrapText="1"/>
    </xf>
    <xf numFmtId="168" fontId="1" fillId="0" borderId="8" xfId="11" applyNumberFormat="1" applyFont="1" applyFill="1" applyBorder="1" applyAlignment="1">
      <alignment horizontal="center" vertical="center" wrapText="1"/>
    </xf>
    <xf numFmtId="0" fontId="48" fillId="0" borderId="3" xfId="10" applyNumberFormat="1" applyFont="1" applyBorder="1" applyAlignment="1">
      <alignment horizontal="center" vertical="center" wrapText="1"/>
    </xf>
    <xf numFmtId="0" fontId="1" fillId="0" borderId="10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 wrapText="1"/>
    </xf>
    <xf numFmtId="0" fontId="23" fillId="0" borderId="1" xfId="6" applyFont="1" applyBorder="1" applyAlignment="1">
      <alignment horizontal="center" vertical="center" wrapText="1"/>
    </xf>
    <xf numFmtId="0" fontId="17" fillId="0" borderId="6" xfId="6" applyFont="1" applyBorder="1" applyAlignment="1">
      <alignment horizontal="center"/>
    </xf>
    <xf numFmtId="0" fontId="17" fillId="0" borderId="6" xfId="6" applyFont="1" applyBorder="1" applyAlignment="1">
      <alignment horizontal="center" vertical="center" wrapText="1"/>
    </xf>
    <xf numFmtId="0" fontId="43" fillId="0" borderId="1" xfId="6" applyFont="1" applyBorder="1" applyAlignment="1">
      <alignment horizontal="center" vertical="center" wrapText="1"/>
    </xf>
    <xf numFmtId="0" fontId="1" fillId="0" borderId="2" xfId="6" applyFont="1" applyBorder="1" applyAlignment="1">
      <alignment horizontal="left" vertical="center" wrapText="1"/>
    </xf>
    <xf numFmtId="0" fontId="1" fillId="0" borderId="5" xfId="6" applyFont="1" applyBorder="1" applyAlignment="1">
      <alignment horizontal="left" vertical="center" wrapText="1"/>
    </xf>
    <xf numFmtId="0" fontId="17" fillId="0" borderId="0" xfId="6" applyFont="1" applyBorder="1" applyAlignment="1">
      <alignment horizontal="right" wrapText="1"/>
    </xf>
    <xf numFmtId="0" fontId="43" fillId="0" borderId="1" xfId="0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0" fontId="17" fillId="0" borderId="5" xfId="6" applyFont="1" applyBorder="1" applyAlignment="1">
      <alignment horizontal="center" vertical="center"/>
    </xf>
    <xf numFmtId="0" fontId="17" fillId="0" borderId="6" xfId="6" applyFont="1" applyBorder="1" applyAlignment="1">
      <alignment horizontal="center" vertical="top" wrapText="1"/>
    </xf>
    <xf numFmtId="0" fontId="53" fillId="0" borderId="0" xfId="0" applyFont="1" applyAlignment="1">
      <alignment horizontal="right" wrapText="1"/>
    </xf>
    <xf numFmtId="0" fontId="2" fillId="0" borderId="6" xfId="0" applyFont="1" applyBorder="1" applyAlignment="1">
      <alignment horizontal="left" vertical="center"/>
    </xf>
    <xf numFmtId="0" fontId="47" fillId="6" borderId="6" xfId="0" applyFont="1" applyFill="1" applyBorder="1" applyAlignment="1">
      <alignment horizontal="left"/>
    </xf>
    <xf numFmtId="0" fontId="26" fillId="0" borderId="22" xfId="0" applyNumberFormat="1" applyFont="1" applyFill="1" applyBorder="1" applyAlignment="1">
      <alignment horizontal="center" vertical="center" wrapText="1"/>
    </xf>
    <xf numFmtId="0" fontId="26" fillId="0" borderId="7" xfId="0" applyNumberFormat="1" applyFont="1" applyFill="1" applyBorder="1" applyAlignment="1">
      <alignment horizontal="center" vertical="center" wrapText="1"/>
    </xf>
    <xf numFmtId="0" fontId="26" fillId="0" borderId="23" xfId="0" applyNumberFormat="1" applyFont="1" applyFill="1" applyBorder="1" applyAlignment="1">
      <alignment horizontal="center" vertical="center" wrapText="1"/>
    </xf>
    <xf numFmtId="0" fontId="26" fillId="0" borderId="8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center" wrapText="1"/>
    </xf>
    <xf numFmtId="168" fontId="29" fillId="0" borderId="3" xfId="11" applyNumberFormat="1" applyFont="1" applyFill="1" applyBorder="1" applyAlignment="1">
      <alignment horizontal="center" vertical="center" wrapText="1"/>
    </xf>
    <xf numFmtId="0" fontId="26" fillId="0" borderId="10" xfId="6" applyFont="1" applyBorder="1" applyAlignment="1">
      <alignment horizontal="center" vertical="center" wrapText="1"/>
    </xf>
    <xf numFmtId="0" fontId="26" fillId="0" borderId="4" xfId="6" applyFont="1" applyBorder="1" applyAlignment="1">
      <alignment horizontal="center" vertical="center" wrapText="1"/>
    </xf>
    <xf numFmtId="0" fontId="33" fillId="0" borderId="0" xfId="6" applyFont="1" applyBorder="1" applyAlignment="1">
      <alignment horizontal="right" wrapText="1"/>
    </xf>
    <xf numFmtId="0" fontId="33" fillId="0" borderId="0" xfId="6" applyFont="1" applyAlignment="1"/>
    <xf numFmtId="0" fontId="29" fillId="0" borderId="3" xfId="6" applyFont="1" applyBorder="1" applyAlignment="1">
      <alignment horizontal="center" vertical="center" wrapText="1"/>
    </xf>
    <xf numFmtId="0" fontId="28" fillId="0" borderId="10" xfId="6" applyBorder="1" applyAlignment="1">
      <alignment horizontal="center" vertical="center" wrapText="1"/>
    </xf>
    <xf numFmtId="168" fontId="29" fillId="0" borderId="5" xfId="11" applyNumberFormat="1" applyFont="1" applyFill="1" applyBorder="1" applyAlignment="1">
      <alignment horizontal="center" vertical="center" wrapText="1"/>
    </xf>
    <xf numFmtId="168" fontId="29" fillId="0" borderId="10" xfId="11" applyNumberFormat="1" applyFont="1" applyFill="1" applyBorder="1" applyAlignment="1">
      <alignment horizontal="center" vertical="center" wrapText="1"/>
    </xf>
    <xf numFmtId="168" fontId="29" fillId="0" borderId="4" xfId="11" applyNumberFormat="1" applyFont="1" applyFill="1" applyBorder="1" applyAlignment="1">
      <alignment horizontal="center" vertical="center" wrapText="1"/>
    </xf>
    <xf numFmtId="0" fontId="2" fillId="0" borderId="0" xfId="6" applyFont="1" applyBorder="1" applyAlignment="1">
      <alignment horizontal="right" vertical="center" wrapText="1"/>
    </xf>
    <xf numFmtId="0" fontId="29" fillId="0" borderId="10" xfId="6" applyFont="1" applyBorder="1" applyAlignment="1">
      <alignment horizontal="center" vertical="center" wrapText="1"/>
    </xf>
    <xf numFmtId="0" fontId="29" fillId="0" borderId="4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/>
    </xf>
    <xf numFmtId="0" fontId="47" fillId="0" borderId="33" xfId="14" applyFont="1" applyFill="1" applyBorder="1" applyAlignment="1">
      <alignment horizontal="center" vertical="center" wrapText="1"/>
    </xf>
    <xf numFmtId="0" fontId="47" fillId="0" borderId="32" xfId="14" applyFont="1" applyFill="1" applyBorder="1" applyAlignment="1">
      <alignment horizontal="center" vertical="center" wrapText="1"/>
    </xf>
    <xf numFmtId="0" fontId="2" fillId="0" borderId="0" xfId="14" applyFont="1" applyFill="1" applyAlignment="1">
      <alignment horizontal="right" vertical="center" wrapText="1"/>
    </xf>
    <xf numFmtId="49" fontId="2" fillId="0" borderId="0" xfId="14" applyNumberFormat="1" applyFont="1" applyFill="1" applyAlignment="1">
      <alignment horizontal="right" wrapText="1"/>
    </xf>
    <xf numFmtId="0" fontId="47" fillId="0" borderId="0" xfId="14" applyFont="1" applyFill="1" applyAlignment="1">
      <alignment horizontal="center" vertical="center" wrapText="1"/>
    </xf>
    <xf numFmtId="0" fontId="2" fillId="0" borderId="29" xfId="14" applyFont="1" applyFill="1" applyBorder="1" applyAlignment="1">
      <alignment horizontal="center" vertical="center" wrapText="1"/>
    </xf>
    <xf numFmtId="0" fontId="2" fillId="0" borderId="34" xfId="14" applyFont="1" applyFill="1" applyBorder="1" applyAlignment="1">
      <alignment horizontal="center" vertical="center" wrapText="1"/>
    </xf>
    <xf numFmtId="0" fontId="2" fillId="0" borderId="30" xfId="14" applyFont="1" applyFill="1" applyBorder="1" applyAlignment="1">
      <alignment horizontal="center" vertical="center" wrapText="1"/>
    </xf>
    <xf numFmtId="0" fontId="2" fillId="0" borderId="35" xfId="14" applyFont="1" applyFill="1" applyBorder="1" applyAlignment="1">
      <alignment horizontal="center" vertical="center" wrapText="1"/>
    </xf>
    <xf numFmtId="49" fontId="2" fillId="0" borderId="30" xfId="14" applyNumberFormat="1" applyFont="1" applyFill="1" applyBorder="1" applyAlignment="1">
      <alignment horizontal="center" vertical="center" wrapText="1"/>
    </xf>
    <xf numFmtId="49" fontId="2" fillId="0" borderId="35" xfId="14" applyNumberFormat="1" applyFont="1" applyFill="1" applyBorder="1" applyAlignment="1">
      <alignment horizontal="center" vertical="center" wrapText="1"/>
    </xf>
    <xf numFmtId="49" fontId="29" fillId="0" borderId="31" xfId="14" applyNumberFormat="1" applyFont="1" applyFill="1" applyBorder="1" applyAlignment="1">
      <alignment horizontal="center" vertical="center" wrapText="1"/>
    </xf>
    <xf numFmtId="49" fontId="29" fillId="0" borderId="32" xfId="14" applyNumberFormat="1" applyFont="1" applyFill="1" applyBorder="1" applyAlignment="1">
      <alignment horizontal="center" vertical="center" wrapText="1"/>
    </xf>
    <xf numFmtId="0" fontId="32" fillId="0" borderId="0" xfId="6" applyFont="1" applyBorder="1" applyAlignment="1">
      <alignment horizontal="right" wrapText="1"/>
    </xf>
    <xf numFmtId="0" fontId="32" fillId="0" borderId="0" xfId="6" applyFont="1" applyAlignment="1"/>
    <xf numFmtId="0" fontId="2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center" textRotation="90" wrapText="1"/>
    </xf>
    <xf numFmtId="0" fontId="0" fillId="0" borderId="6" xfId="0" applyNumberFormat="1" applyFont="1" applyBorder="1" applyAlignment="1">
      <alignment horizontal="left" vertical="center"/>
    </xf>
    <xf numFmtId="0" fontId="7" fillId="0" borderId="0" xfId="0" applyNumberFormat="1" applyFont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left" wrapText="1"/>
    </xf>
    <xf numFmtId="0" fontId="32" fillId="0" borderId="0" xfId="0" applyFont="1" applyAlignment="1">
      <alignment horizontal="right" vertical="center" wrapText="1"/>
    </xf>
    <xf numFmtId="0" fontId="0" fillId="0" borderId="6" xfId="0" applyNumberFormat="1" applyFont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wrapText="1"/>
    </xf>
    <xf numFmtId="0" fontId="10" fillId="6" borderId="5" xfId="5" applyFont="1" applyFill="1" applyBorder="1" applyAlignment="1">
      <alignment horizontal="center" vertical="center" wrapText="1"/>
    </xf>
    <xf numFmtId="0" fontId="8" fillId="0" borderId="0" xfId="6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0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6" fillId="0" borderId="5" xfId="5" applyFont="1" applyFill="1" applyBorder="1" applyAlignment="1">
      <alignment horizontal="center" vertical="center" wrapText="1"/>
    </xf>
    <xf numFmtId="0" fontId="27" fillId="5" borderId="2" xfId="5" applyFont="1" applyFill="1" applyBorder="1" applyAlignment="1">
      <alignment horizontal="center" vertical="center" wrapText="1"/>
    </xf>
    <xf numFmtId="0" fontId="27" fillId="5" borderId="5" xfId="5" applyFont="1" applyFill="1" applyBorder="1" applyAlignment="1">
      <alignment horizontal="center" vertical="center" wrapText="1"/>
    </xf>
    <xf numFmtId="0" fontId="8" fillId="6" borderId="6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center" vertical="center" wrapText="1"/>
    </xf>
    <xf numFmtId="0" fontId="10" fillId="0" borderId="6" xfId="5" applyFont="1" applyFill="1" applyBorder="1"/>
    <xf numFmtId="0" fontId="8" fillId="0" borderId="0" xfId="5" applyFont="1" applyFill="1" applyAlignment="1">
      <alignment horizontal="center" vertical="center" wrapText="1"/>
    </xf>
    <xf numFmtId="0" fontId="8" fillId="0" borderId="0" xfId="5" applyFont="1" applyFill="1" applyAlignment="1">
      <alignment horizontal="left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5" borderId="6" xfId="5" applyFont="1" applyFill="1" applyBorder="1" applyAlignment="1">
      <alignment horizontal="center" vertical="center" wrapText="1"/>
    </xf>
    <xf numFmtId="0" fontId="10" fillId="5" borderId="6" xfId="5" applyFont="1" applyFill="1" applyBorder="1" applyAlignment="1">
      <alignment horizontal="center" vertical="center" wrapText="1"/>
    </xf>
    <xf numFmtId="0" fontId="8" fillId="3" borderId="6" xfId="5" applyFont="1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center" vertical="center" wrapText="1"/>
    </xf>
    <xf numFmtId="0" fontId="9" fillId="0" borderId="0" xfId="0" applyFont="1" applyAlignment="1">
      <alignment horizontal="fill" vertical="center" wrapText="1"/>
    </xf>
    <xf numFmtId="0" fontId="58" fillId="3" borderId="6" xfId="1" applyNumberFormat="1" applyFont="1" applyFill="1" applyBorder="1" applyAlignment="1">
      <alignment horizontal="center" vertical="center" wrapText="1"/>
    </xf>
    <xf numFmtId="2" fontId="58" fillId="3" borderId="6" xfId="1" applyNumberFormat="1" applyFont="1" applyFill="1" applyBorder="1" applyAlignment="1">
      <alignment horizontal="center" vertical="center" wrapText="1"/>
    </xf>
    <xf numFmtId="0" fontId="55" fillId="3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3" fillId="0" borderId="0" xfId="6" applyFont="1" applyBorder="1" applyAlignment="1">
      <alignment horizontal="right" wrapText="1"/>
    </xf>
    <xf numFmtId="1" fontId="58" fillId="3" borderId="3" xfId="1" applyNumberFormat="1" applyFont="1" applyFill="1" applyBorder="1" applyAlignment="1">
      <alignment horizontal="center" vertical="center" wrapText="1"/>
    </xf>
    <xf numFmtId="1" fontId="58" fillId="3" borderId="4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0" borderId="1" xfId="0" applyFont="1" applyBorder="1" applyAlignment="1">
      <alignment horizontal="left" wrapText="1"/>
    </xf>
    <xf numFmtId="0" fontId="58" fillId="3" borderId="2" xfId="1" applyNumberFormat="1" applyFont="1" applyFill="1" applyBorder="1" applyAlignment="1">
      <alignment horizontal="center" vertical="center" wrapText="1"/>
    </xf>
    <xf numFmtId="0" fontId="58" fillId="3" borderId="5" xfId="1" applyNumberFormat="1" applyFont="1" applyFill="1" applyBorder="1" applyAlignment="1">
      <alignment horizontal="center" vertical="center" wrapText="1"/>
    </xf>
    <xf numFmtId="3" fontId="58" fillId="3" borderId="3" xfId="1" applyNumberFormat="1" applyFont="1" applyFill="1" applyBorder="1" applyAlignment="1">
      <alignment horizontal="center" vertical="center" wrapText="1"/>
    </xf>
    <xf numFmtId="3" fontId="58" fillId="3" borderId="4" xfId="1" applyNumberFormat="1" applyFont="1" applyFill="1" applyBorder="1" applyAlignment="1">
      <alignment horizontal="center" vertical="center" wrapText="1"/>
    </xf>
    <xf numFmtId="0" fontId="55" fillId="3" borderId="3" xfId="0" applyFont="1" applyFill="1" applyBorder="1" applyAlignment="1">
      <alignment horizontal="center" vertical="center" wrapText="1"/>
    </xf>
    <xf numFmtId="0" fontId="55" fillId="3" borderId="4" xfId="0" applyFont="1" applyFill="1" applyBorder="1" applyAlignment="1">
      <alignment horizontal="center" vertical="center" wrapText="1"/>
    </xf>
    <xf numFmtId="2" fontId="55" fillId="3" borderId="3" xfId="0" applyNumberFormat="1" applyFont="1" applyFill="1" applyBorder="1" applyAlignment="1">
      <alignment horizontal="center" vertical="center" wrapText="1"/>
    </xf>
    <xf numFmtId="2" fontId="55" fillId="3" borderId="4" xfId="0" applyNumberFormat="1" applyFont="1" applyFill="1" applyBorder="1" applyAlignment="1">
      <alignment horizontal="center" vertical="center" wrapText="1"/>
    </xf>
    <xf numFmtId="4" fontId="55" fillId="3" borderId="3" xfId="1" applyNumberFormat="1" applyFont="1" applyFill="1" applyBorder="1" applyAlignment="1">
      <alignment horizontal="center" vertical="center" wrapText="1"/>
    </xf>
    <xf numFmtId="4" fontId="55" fillId="3" borderId="4" xfId="1" applyNumberFormat="1" applyFont="1" applyFill="1" applyBorder="1" applyAlignment="1">
      <alignment horizontal="center" vertical="center" wrapText="1"/>
    </xf>
    <xf numFmtId="4" fontId="58" fillId="3" borderId="3" xfId="1" applyNumberFormat="1" applyFont="1" applyFill="1" applyBorder="1" applyAlignment="1">
      <alignment horizontal="center" vertical="center" wrapText="1"/>
    </xf>
    <xf numFmtId="4" fontId="58" fillId="3" borderId="4" xfId="1" applyNumberFormat="1" applyFont="1" applyFill="1" applyBorder="1" applyAlignment="1">
      <alignment horizontal="center" vertical="center" wrapText="1"/>
    </xf>
    <xf numFmtId="0" fontId="58" fillId="3" borderId="6" xfId="1" applyNumberFormat="1" applyFont="1" applyFill="1" applyBorder="1" applyAlignment="1">
      <alignment horizontal="left" vertical="center" wrapText="1"/>
    </xf>
    <xf numFmtId="0" fontId="58" fillId="3" borderId="7" xfId="1" applyNumberFormat="1" applyFont="1" applyFill="1" applyBorder="1" applyAlignment="1">
      <alignment horizontal="center" vertical="center" wrapText="1"/>
    </xf>
    <xf numFmtId="0" fontId="58" fillId="3" borderId="8" xfId="1" applyNumberFormat="1" applyFont="1" applyFill="1" applyBorder="1" applyAlignment="1">
      <alignment horizontal="center" vertical="center" wrapText="1"/>
    </xf>
    <xf numFmtId="165" fontId="55" fillId="3" borderId="3" xfId="0" applyNumberFormat="1" applyFont="1" applyFill="1" applyBorder="1" applyAlignment="1">
      <alignment horizontal="center" vertical="center" wrapText="1"/>
    </xf>
    <xf numFmtId="165" fontId="55" fillId="3" borderId="4" xfId="0" applyNumberFormat="1" applyFont="1" applyFill="1" applyBorder="1" applyAlignment="1">
      <alignment horizontal="center" vertical="center" wrapText="1"/>
    </xf>
    <xf numFmtId="0" fontId="55" fillId="3" borderId="3" xfId="1" applyNumberFormat="1" applyFont="1" applyFill="1" applyBorder="1" applyAlignment="1">
      <alignment horizontal="center" vertical="center" wrapText="1"/>
    </xf>
    <xf numFmtId="0" fontId="55" fillId="3" borderId="4" xfId="1" applyNumberFormat="1" applyFont="1" applyFill="1" applyBorder="1" applyAlignment="1">
      <alignment horizontal="center" vertical="center" wrapText="1"/>
    </xf>
    <xf numFmtId="1" fontId="12" fillId="3" borderId="3" xfId="1" applyNumberFormat="1" applyFont="1" applyFill="1" applyBorder="1" applyAlignment="1">
      <alignment horizontal="center" vertical="center" wrapText="1"/>
    </xf>
    <xf numFmtId="1" fontId="12" fillId="3" borderId="4" xfId="1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12" fillId="3" borderId="6" xfId="1" applyNumberFormat="1" applyFont="1" applyFill="1" applyBorder="1" applyAlignment="1">
      <alignment horizontal="left" vertical="center" wrapText="1"/>
    </xf>
    <xf numFmtId="0" fontId="12" fillId="3" borderId="6" xfId="1" applyNumberFormat="1" applyFont="1" applyFill="1" applyBorder="1" applyAlignment="1">
      <alignment horizontal="center" vertical="center" wrapText="1"/>
    </xf>
    <xf numFmtId="3" fontId="12" fillId="3" borderId="3" xfId="1" applyNumberFormat="1" applyFont="1" applyFill="1" applyBorder="1" applyAlignment="1">
      <alignment horizontal="center" vertical="center" wrapText="1"/>
    </xf>
    <xf numFmtId="3" fontId="12" fillId="3" borderId="4" xfId="1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4" fontId="8" fillId="3" borderId="3" xfId="1" applyNumberFormat="1" applyFont="1" applyFill="1" applyBorder="1" applyAlignment="1">
      <alignment horizontal="center" vertical="center" wrapText="1"/>
    </xf>
    <xf numFmtId="4" fontId="8" fillId="3" borderId="4" xfId="1" applyNumberFormat="1" applyFont="1" applyFill="1" applyBorder="1" applyAlignment="1">
      <alignment horizontal="center" vertical="center" wrapText="1"/>
    </xf>
    <xf numFmtId="4" fontId="12" fillId="3" borderId="6" xfId="1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14"/>
    <cellStyle name="Обычный 2 2" xfId="6"/>
    <cellStyle name="Обычный 4" xfId="9"/>
    <cellStyle name="Обычный_Лист1" xfId="3"/>
    <cellStyle name="Обычный_Лист1_прил 9.1" xfId="4"/>
    <cellStyle name="Обычный_Лист2" xfId="2"/>
    <cellStyle name="Обычный_Лист3" xfId="1"/>
    <cellStyle name="Обычный_ЛИЦЕНЗИИ 2017" xfId="8"/>
    <cellStyle name="Обычный_май премирование мо (версия 1)" xfId="5"/>
    <cellStyle name="Обычный_окб поликлиника" xfId="10"/>
    <cellStyle name="Обычный_прил 1.1" xfId="12"/>
    <cellStyle name="Обычный_Приложение к протоколу 18 от 29.07.2016 " xfId="11"/>
    <cellStyle name="Обычный_Приложения к протоколу №16 от 23.07.2015" xfId="13"/>
    <cellStyle name="Финансовый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InfoTeCS\ViPNet%20Client\temp\68jd6dmx.utf\&#1055;&#1088;&#1077;&#1084;&#1080;&#1088;&#1086;&#1074;&#1072;&#1085;&#1080;&#1077;%20&#1085;&#1086;&#1103;&#1073;&#1088;&#1100;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3;&#1040;&#1051;&#1048;&#1058;&#1048;&#1050;&#1040;%20%202016%20(2008-2015)/&#1055;&#1056;&#1045;&#1052;&#1048;&#1056;&#1054;&#1042;&#1040;&#1053;&#1048;&#1045;%20&#1045;&#1046;&#1045;&#1052;&#1045;&#1057;&#1071;&#1063;&#1053;&#1054;&#1045;%20(&#1088;&#1072;&#1089;&#1089;&#1095;&#1077;&#1090;)/11-&#1085;&#1086;&#1103;&#1073;&#1088;&#1100;/&#1088;&#1072;&#107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6/&#1079;&#1072;&#1089;&#1077;&#1076;&#1072;&#1085;&#1080;&#1077;%2031%20&#1086;&#1090;%2000.12.2016/&#1055;&#1088;&#1077;&#1084;&#1080;&#1088;&#1086;&#1074;&#1072;&#1085;&#1080;&#1077;%20&#1085;&#1086;&#1103;&#1073;&#1088;&#1100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 взр."/>
      <sheetName val="4Прил.Профил. дети"/>
      <sheetName val="5Прил. НП"/>
      <sheetName val="6Весовые коэф."/>
    </sheetNames>
    <sheetDataSet>
      <sheetData sheetId="0"/>
      <sheetData sheetId="1">
        <row r="6">
          <cell r="A6">
            <v>560002</v>
          </cell>
          <cell r="B6" t="str">
            <v>ОРЕНБУРГ ОБЛАСТНАЯ КБ  № 2</v>
          </cell>
          <cell r="C6">
            <v>76281</v>
          </cell>
          <cell r="D6">
            <v>11</v>
          </cell>
          <cell r="E6">
            <v>16317</v>
          </cell>
          <cell r="F6">
            <v>1</v>
          </cell>
          <cell r="G6">
            <v>4.6749999999999998</v>
          </cell>
          <cell r="H6">
            <v>11</v>
          </cell>
          <cell r="I6">
            <v>4.6399999999999997</v>
          </cell>
          <cell r="J6">
            <v>4.6100000000000003</v>
          </cell>
          <cell r="K6">
            <v>4.6399999999999997</v>
          </cell>
          <cell r="L6">
            <v>0</v>
          </cell>
          <cell r="O6">
            <v>4.6399999999999997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19892</v>
          </cell>
          <cell r="D7">
            <v>668</v>
          </cell>
          <cell r="E7">
            <v>4097</v>
          </cell>
          <cell r="F7">
            <v>210</v>
          </cell>
          <cell r="G7">
            <v>4.8550000000000004</v>
          </cell>
          <cell r="H7">
            <v>3.181</v>
          </cell>
          <cell r="I7">
            <v>4.88</v>
          </cell>
          <cell r="J7">
            <v>0.76</v>
          </cell>
          <cell r="K7">
            <v>4.6399999999999997</v>
          </cell>
          <cell r="L7">
            <v>0.04</v>
          </cell>
          <cell r="O7">
            <v>4.68</v>
          </cell>
        </row>
        <row r="8">
          <cell r="A8">
            <v>560017</v>
          </cell>
          <cell r="B8" t="str">
            <v>ОРЕНБУРГ ГБУЗ ГКБ №1</v>
          </cell>
          <cell r="C8">
            <v>413844</v>
          </cell>
          <cell r="D8">
            <v>80</v>
          </cell>
          <cell r="E8">
            <v>75287</v>
          </cell>
          <cell r="F8">
            <v>7</v>
          </cell>
          <cell r="G8">
            <v>5.4969999999999999</v>
          </cell>
          <cell r="H8">
            <v>11.429</v>
          </cell>
          <cell r="I8">
            <v>5</v>
          </cell>
          <cell r="J8">
            <v>4.82</v>
          </cell>
          <cell r="K8">
            <v>0</v>
          </cell>
          <cell r="L8">
            <v>0</v>
          </cell>
          <cell r="M8">
            <v>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C9">
            <v>420943</v>
          </cell>
          <cell r="D9">
            <v>43459</v>
          </cell>
          <cell r="E9">
            <v>88376</v>
          </cell>
          <cell r="F9">
            <v>3647</v>
          </cell>
          <cell r="G9">
            <v>4.7629999999999999</v>
          </cell>
          <cell r="H9">
            <v>11.916</v>
          </cell>
          <cell r="I9">
            <v>4.76</v>
          </cell>
          <cell r="J9">
            <v>5</v>
          </cell>
          <cell r="K9">
            <v>0</v>
          </cell>
          <cell r="L9">
            <v>0.2</v>
          </cell>
          <cell r="M9">
            <v>1</v>
          </cell>
          <cell r="O9">
            <v>0.2</v>
          </cell>
        </row>
        <row r="10">
          <cell r="A10">
            <v>560021</v>
          </cell>
          <cell r="B10" t="str">
            <v>ОРЕНБУРГ ГБУЗ ГКБ № 5</v>
          </cell>
          <cell r="C10">
            <v>316776</v>
          </cell>
          <cell r="D10">
            <v>506201</v>
          </cell>
          <cell r="E10">
            <v>55510</v>
          </cell>
          <cell r="F10">
            <v>37348</v>
          </cell>
          <cell r="G10">
            <v>5.7069999999999999</v>
          </cell>
          <cell r="H10">
            <v>13.554</v>
          </cell>
          <cell r="I10">
            <v>5</v>
          </cell>
          <cell r="J10">
            <v>5</v>
          </cell>
          <cell r="K10">
            <v>0</v>
          </cell>
          <cell r="L10">
            <v>2</v>
          </cell>
          <cell r="M10">
            <v>1</v>
          </cell>
          <cell r="O10">
            <v>2</v>
          </cell>
        </row>
        <row r="11">
          <cell r="A11">
            <v>560022</v>
          </cell>
          <cell r="B11" t="str">
            <v>ОРЕНБУРГ ГАУЗ ГКБ  №6</v>
          </cell>
          <cell r="C11">
            <v>327590</v>
          </cell>
          <cell r="D11">
            <v>287672</v>
          </cell>
          <cell r="E11">
            <v>65985</v>
          </cell>
          <cell r="F11">
            <v>23527</v>
          </cell>
          <cell r="G11">
            <v>4.9649999999999999</v>
          </cell>
          <cell r="H11">
            <v>12.227</v>
          </cell>
          <cell r="I11">
            <v>5</v>
          </cell>
          <cell r="J11">
            <v>5</v>
          </cell>
          <cell r="K11">
            <v>3.7</v>
          </cell>
          <cell r="L11">
            <v>1.3</v>
          </cell>
          <cell r="O11">
            <v>5</v>
          </cell>
        </row>
        <row r="12">
          <cell r="A12">
            <v>560024</v>
          </cell>
          <cell r="B12" t="str">
            <v>ОРЕНБУРГ ГАУЗ ДГКБ</v>
          </cell>
          <cell r="C12">
            <v>10412</v>
          </cell>
          <cell r="D12">
            <v>738990</v>
          </cell>
          <cell r="E12">
            <v>2452</v>
          </cell>
          <cell r="F12">
            <v>49563</v>
          </cell>
          <cell r="G12">
            <v>4.2460000000000004</v>
          </cell>
          <cell r="H12">
            <v>14.91</v>
          </cell>
          <cell r="I12">
            <v>4.09</v>
          </cell>
          <cell r="J12">
            <v>5</v>
          </cell>
          <cell r="K12">
            <v>0.2</v>
          </cell>
          <cell r="L12">
            <v>4.75</v>
          </cell>
          <cell r="O12">
            <v>4.95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446132</v>
          </cell>
          <cell r="D13">
            <v>238072</v>
          </cell>
          <cell r="E13">
            <v>92889</v>
          </cell>
          <cell r="F13">
            <v>18627</v>
          </cell>
          <cell r="G13">
            <v>4.8029999999999999</v>
          </cell>
          <cell r="H13">
            <v>12.781000000000001</v>
          </cell>
          <cell r="I13">
            <v>4.8099999999999996</v>
          </cell>
          <cell r="J13">
            <v>5</v>
          </cell>
          <cell r="K13">
            <v>3.99</v>
          </cell>
          <cell r="L13">
            <v>0.85</v>
          </cell>
          <cell r="O13">
            <v>4.84</v>
          </cell>
        </row>
        <row r="14">
          <cell r="A14">
            <v>560032</v>
          </cell>
          <cell r="B14" t="str">
            <v>ОРСКАЯ ГАУЗ ГБ № 2</v>
          </cell>
          <cell r="C14">
            <v>98959</v>
          </cell>
          <cell r="D14">
            <v>1</v>
          </cell>
          <cell r="E14">
            <v>21033</v>
          </cell>
          <cell r="F14">
            <v>0</v>
          </cell>
          <cell r="G14">
            <v>4.7050000000000001</v>
          </cell>
          <cell r="H14">
            <v>0</v>
          </cell>
          <cell r="I14">
            <v>4.68</v>
          </cell>
          <cell r="J14">
            <v>0</v>
          </cell>
          <cell r="K14">
            <v>0</v>
          </cell>
          <cell r="L14">
            <v>0</v>
          </cell>
          <cell r="M14">
            <v>1</v>
          </cell>
          <cell r="O14">
            <v>0</v>
          </cell>
        </row>
        <row r="15">
          <cell r="A15">
            <v>560033</v>
          </cell>
          <cell r="B15" t="str">
            <v>ОРСКАЯ ГАУЗ ГБ № 3</v>
          </cell>
          <cell r="C15">
            <v>184595</v>
          </cell>
          <cell r="D15">
            <v>2</v>
          </cell>
          <cell r="E15">
            <v>38849</v>
          </cell>
          <cell r="F15">
            <v>0</v>
          </cell>
          <cell r="G15">
            <v>4.7519999999999998</v>
          </cell>
          <cell r="H15">
            <v>0</v>
          </cell>
          <cell r="I15">
            <v>4.75</v>
          </cell>
          <cell r="J15">
            <v>0</v>
          </cell>
          <cell r="K15">
            <v>4.75</v>
          </cell>
          <cell r="L15">
            <v>0</v>
          </cell>
          <cell r="O15">
            <v>4.75</v>
          </cell>
        </row>
        <row r="16">
          <cell r="A16">
            <v>560034</v>
          </cell>
          <cell r="B16" t="str">
            <v>ОРСКАЯ ГАУЗ ГБ № 4</v>
          </cell>
          <cell r="C16">
            <v>195950</v>
          </cell>
          <cell r="D16">
            <v>22</v>
          </cell>
          <cell r="E16">
            <v>38587</v>
          </cell>
          <cell r="F16">
            <v>11</v>
          </cell>
          <cell r="G16">
            <v>5.0780000000000003</v>
          </cell>
          <cell r="H16">
            <v>2</v>
          </cell>
          <cell r="I16">
            <v>5</v>
          </cell>
          <cell r="J16">
            <v>0.17</v>
          </cell>
          <cell r="K16">
            <v>5</v>
          </cell>
          <cell r="L16">
            <v>0</v>
          </cell>
          <cell r="O16">
            <v>5</v>
          </cell>
        </row>
        <row r="17">
          <cell r="A17">
            <v>560035</v>
          </cell>
          <cell r="B17" t="str">
            <v>ОРСКАЯ ГАУЗ ГБ № 5</v>
          </cell>
          <cell r="C17">
            <v>4843</v>
          </cell>
          <cell r="D17">
            <v>304138</v>
          </cell>
          <cell r="E17">
            <v>1984</v>
          </cell>
          <cell r="F17">
            <v>30698</v>
          </cell>
          <cell r="G17">
            <v>2.4409999999999998</v>
          </cell>
          <cell r="H17">
            <v>9.907</v>
          </cell>
          <cell r="I17">
            <v>1.73</v>
          </cell>
          <cell r="J17">
            <v>4.07</v>
          </cell>
          <cell r="K17">
            <v>0.1</v>
          </cell>
          <cell r="L17">
            <v>3.83</v>
          </cell>
          <cell r="O17">
            <v>3.93</v>
          </cell>
        </row>
        <row r="18">
          <cell r="A18">
            <v>560036</v>
          </cell>
          <cell r="B18" t="str">
            <v>ОРСКАЯ ГАУЗ ГБ № 1</v>
          </cell>
          <cell r="C18">
            <v>197990</v>
          </cell>
          <cell r="D18">
            <v>121664</v>
          </cell>
          <cell r="E18">
            <v>47863</v>
          </cell>
          <cell r="F18">
            <v>10717</v>
          </cell>
          <cell r="G18">
            <v>4.1369999999999996</v>
          </cell>
          <cell r="H18">
            <v>11.352</v>
          </cell>
          <cell r="I18">
            <v>3.94</v>
          </cell>
          <cell r="J18">
            <v>4.79</v>
          </cell>
          <cell r="K18">
            <v>3.23</v>
          </cell>
          <cell r="L18">
            <v>0.86</v>
          </cell>
          <cell r="O18">
            <v>4.09</v>
          </cell>
        </row>
        <row r="19">
          <cell r="A19">
            <v>560041</v>
          </cell>
          <cell r="B19" t="str">
            <v>НОВОТРОИЦКАЯ ГАУЗ ДГБ</v>
          </cell>
          <cell r="C19">
            <v>3611</v>
          </cell>
          <cell r="D19">
            <v>218406</v>
          </cell>
          <cell r="E19">
            <v>1643</v>
          </cell>
          <cell r="F19">
            <v>19013</v>
          </cell>
          <cell r="G19">
            <v>2.198</v>
          </cell>
          <cell r="H19">
            <v>11.487</v>
          </cell>
          <cell r="I19">
            <v>1.41</v>
          </cell>
          <cell r="J19">
            <v>4.8499999999999996</v>
          </cell>
          <cell r="K19">
            <v>0.11</v>
          </cell>
          <cell r="L19">
            <v>4.46</v>
          </cell>
          <cell r="O19">
            <v>4.57</v>
          </cell>
        </row>
        <row r="20">
          <cell r="A20">
            <v>560043</v>
          </cell>
          <cell r="B20" t="str">
            <v>МЕДНОГОРСКАЯ ГБ</v>
          </cell>
          <cell r="C20">
            <v>100389</v>
          </cell>
          <cell r="D20">
            <v>51778</v>
          </cell>
          <cell r="E20">
            <v>21250</v>
          </cell>
          <cell r="F20">
            <v>5177</v>
          </cell>
          <cell r="G20">
            <v>4.7240000000000002</v>
          </cell>
          <cell r="H20">
            <v>10.002000000000001</v>
          </cell>
          <cell r="I20">
            <v>4.71</v>
          </cell>
          <cell r="J20">
            <v>4.12</v>
          </cell>
          <cell r="K20">
            <v>3.77</v>
          </cell>
          <cell r="L20">
            <v>0.82</v>
          </cell>
          <cell r="O20">
            <v>4.59</v>
          </cell>
        </row>
        <row r="21">
          <cell r="A21">
            <v>560045</v>
          </cell>
          <cell r="B21" t="str">
            <v>БУГУРУСЛАНСКАЯ ГБ</v>
          </cell>
          <cell r="C21">
            <v>99603</v>
          </cell>
          <cell r="D21">
            <v>73778</v>
          </cell>
          <cell r="E21">
            <v>19723</v>
          </cell>
          <cell r="F21">
            <v>5820</v>
          </cell>
          <cell r="G21">
            <v>5.05</v>
          </cell>
          <cell r="H21">
            <v>12.677</v>
          </cell>
          <cell r="I21">
            <v>5</v>
          </cell>
          <cell r="J21">
            <v>5</v>
          </cell>
          <cell r="K21">
            <v>3.85</v>
          </cell>
          <cell r="L21">
            <v>1.1499999999999999</v>
          </cell>
          <cell r="O21">
            <v>5</v>
          </cell>
        </row>
        <row r="22">
          <cell r="A22">
            <v>560047</v>
          </cell>
          <cell r="B22" t="str">
            <v>БУГУРУСЛАНСКАЯ РБ</v>
          </cell>
          <cell r="C22">
            <v>163057</v>
          </cell>
          <cell r="D22">
            <v>98634</v>
          </cell>
          <cell r="E22">
            <v>30306</v>
          </cell>
          <cell r="F22">
            <v>8399</v>
          </cell>
          <cell r="G22">
            <v>5.38</v>
          </cell>
          <cell r="H22">
            <v>11.744</v>
          </cell>
          <cell r="I22">
            <v>5</v>
          </cell>
          <cell r="J22">
            <v>4.9800000000000004</v>
          </cell>
          <cell r="K22">
            <v>3.9</v>
          </cell>
          <cell r="L22">
            <v>1.1000000000000001</v>
          </cell>
          <cell r="O22">
            <v>5</v>
          </cell>
        </row>
        <row r="23">
          <cell r="A23">
            <v>560049</v>
          </cell>
          <cell r="B23" t="str">
            <v>БУЗУЛУКСКАЯ ГБ</v>
          </cell>
          <cell r="C23">
            <v>134308</v>
          </cell>
          <cell r="D23">
            <v>126105</v>
          </cell>
          <cell r="E23">
            <v>33494</v>
          </cell>
          <cell r="F23">
            <v>12018</v>
          </cell>
          <cell r="G23">
            <v>4.01</v>
          </cell>
          <cell r="H23">
            <v>10.493</v>
          </cell>
          <cell r="I23">
            <v>3.78</v>
          </cell>
          <cell r="J23">
            <v>4.3600000000000003</v>
          </cell>
          <cell r="K23">
            <v>2.8</v>
          </cell>
          <cell r="L23">
            <v>1.1299999999999999</v>
          </cell>
          <cell r="O23">
            <v>3.93</v>
          </cell>
        </row>
        <row r="24">
          <cell r="A24">
            <v>560050</v>
          </cell>
          <cell r="B24" t="str">
            <v>БУЗУЛУКСКАЯ ГБ № 1</v>
          </cell>
          <cell r="C24">
            <v>139400</v>
          </cell>
          <cell r="D24">
            <v>93927</v>
          </cell>
          <cell r="E24">
            <v>26767</v>
          </cell>
          <cell r="F24">
            <v>7592</v>
          </cell>
          <cell r="G24">
            <v>5.2080000000000002</v>
          </cell>
          <cell r="H24">
            <v>12.372</v>
          </cell>
          <cell r="I24">
            <v>5</v>
          </cell>
          <cell r="J24">
            <v>5</v>
          </cell>
          <cell r="K24">
            <v>3.9</v>
          </cell>
          <cell r="L24">
            <v>1.1000000000000001</v>
          </cell>
          <cell r="O24">
            <v>5</v>
          </cell>
        </row>
        <row r="25">
          <cell r="A25">
            <v>560051</v>
          </cell>
          <cell r="B25" t="str">
            <v>БУЗУЛУКСКАЯ РБ</v>
          </cell>
          <cell r="C25">
            <v>193355</v>
          </cell>
          <cell r="D25">
            <v>84710</v>
          </cell>
          <cell r="E25">
            <v>22677</v>
          </cell>
          <cell r="F25">
            <v>6311</v>
          </cell>
          <cell r="G25">
            <v>8.5259999999999998</v>
          </cell>
          <cell r="H25">
            <v>13.423</v>
          </cell>
          <cell r="I25">
            <v>5</v>
          </cell>
          <cell r="J25">
            <v>5</v>
          </cell>
          <cell r="K25">
            <v>0</v>
          </cell>
          <cell r="L25">
            <v>1.1000000000000001</v>
          </cell>
          <cell r="M25">
            <v>1</v>
          </cell>
          <cell r="O25">
            <v>1.1000000000000001</v>
          </cell>
        </row>
        <row r="26">
          <cell r="A26">
            <v>560052</v>
          </cell>
          <cell r="B26" t="str">
            <v>АБДУЛИНСКАЯ ГБ</v>
          </cell>
          <cell r="C26">
            <v>83280</v>
          </cell>
          <cell r="D26">
            <v>47696</v>
          </cell>
          <cell r="E26">
            <v>18253</v>
          </cell>
          <cell r="F26">
            <v>5615</v>
          </cell>
          <cell r="G26">
            <v>4.5629999999999997</v>
          </cell>
          <cell r="H26">
            <v>8.4939999999999998</v>
          </cell>
          <cell r="I26">
            <v>4.5</v>
          </cell>
          <cell r="J26">
            <v>3.38</v>
          </cell>
          <cell r="K26">
            <v>3.42</v>
          </cell>
          <cell r="L26">
            <v>0.81</v>
          </cell>
          <cell r="O26">
            <v>4.2300000000000004</v>
          </cell>
        </row>
        <row r="27">
          <cell r="A27">
            <v>560053</v>
          </cell>
          <cell r="B27" t="str">
            <v>АДАМОВСКАЯ РБ</v>
          </cell>
          <cell r="C27">
            <v>54303</v>
          </cell>
          <cell r="D27">
            <v>37535</v>
          </cell>
          <cell r="E27">
            <v>16452</v>
          </cell>
          <cell r="F27">
            <v>4839</v>
          </cell>
          <cell r="G27">
            <v>3.3010000000000002</v>
          </cell>
          <cell r="H27">
            <v>7.7569999999999997</v>
          </cell>
          <cell r="I27">
            <v>2.85</v>
          </cell>
          <cell r="J27">
            <v>3.01</v>
          </cell>
          <cell r="K27">
            <v>2.19</v>
          </cell>
          <cell r="L27">
            <v>0.69</v>
          </cell>
          <cell r="O27">
            <v>2.88</v>
          </cell>
        </row>
        <row r="28">
          <cell r="A28">
            <v>560054</v>
          </cell>
          <cell r="B28" t="str">
            <v>АКБУЛАКСКАЯ РБ</v>
          </cell>
          <cell r="C28">
            <v>62477</v>
          </cell>
          <cell r="D28">
            <v>59930</v>
          </cell>
          <cell r="E28">
            <v>16280</v>
          </cell>
          <cell r="F28">
            <v>5390</v>
          </cell>
          <cell r="G28">
            <v>3.8380000000000001</v>
          </cell>
          <cell r="H28">
            <v>11.119</v>
          </cell>
          <cell r="I28">
            <v>3.55</v>
          </cell>
          <cell r="J28">
            <v>4.67</v>
          </cell>
          <cell r="K28">
            <v>2.66</v>
          </cell>
          <cell r="L28">
            <v>1.17</v>
          </cell>
          <cell r="O28">
            <v>3.83</v>
          </cell>
        </row>
        <row r="29">
          <cell r="A29">
            <v>560055</v>
          </cell>
          <cell r="B29" t="str">
            <v>АЛЕКСАНДРОВСКАЯ РБ</v>
          </cell>
          <cell r="C29">
            <v>54285</v>
          </cell>
          <cell r="D29">
            <v>37263</v>
          </cell>
          <cell r="E29">
            <v>11662</v>
          </cell>
          <cell r="F29">
            <v>2910</v>
          </cell>
          <cell r="G29">
            <v>4.6550000000000002</v>
          </cell>
          <cell r="H29">
            <v>12.805</v>
          </cell>
          <cell r="I29">
            <v>4.62</v>
          </cell>
          <cell r="J29">
            <v>5</v>
          </cell>
          <cell r="K29">
            <v>0</v>
          </cell>
          <cell r="L29">
            <v>1</v>
          </cell>
          <cell r="M29">
            <v>1</v>
          </cell>
          <cell r="O29">
            <v>1</v>
          </cell>
        </row>
        <row r="30">
          <cell r="A30">
            <v>560056</v>
          </cell>
          <cell r="B30" t="str">
            <v>АСЕКЕЕВСКАЯ РБ</v>
          </cell>
          <cell r="C30">
            <v>97744</v>
          </cell>
          <cell r="D30">
            <v>35920</v>
          </cell>
          <cell r="E30">
            <v>15789</v>
          </cell>
          <cell r="F30">
            <v>3504</v>
          </cell>
          <cell r="G30">
            <v>6.1909999999999998</v>
          </cell>
          <cell r="H30">
            <v>10.250999999999999</v>
          </cell>
          <cell r="I30">
            <v>5</v>
          </cell>
          <cell r="J30">
            <v>4.24</v>
          </cell>
          <cell r="K30">
            <v>4.0999999999999996</v>
          </cell>
          <cell r="L30">
            <v>0.76</v>
          </cell>
          <cell r="O30">
            <v>4.8600000000000003</v>
          </cell>
        </row>
        <row r="31">
          <cell r="A31">
            <v>560057</v>
          </cell>
          <cell r="B31" t="str">
            <v>БЕЛЯЕВСКАЯ РБ</v>
          </cell>
          <cell r="C31">
            <v>66584</v>
          </cell>
          <cell r="D31">
            <v>41699</v>
          </cell>
          <cell r="E31">
            <v>12738</v>
          </cell>
          <cell r="F31">
            <v>3417</v>
          </cell>
          <cell r="G31">
            <v>5.2270000000000003</v>
          </cell>
          <cell r="H31">
            <v>12.202999999999999</v>
          </cell>
          <cell r="I31">
            <v>5</v>
          </cell>
          <cell r="J31">
            <v>5</v>
          </cell>
          <cell r="K31">
            <v>3.95</v>
          </cell>
          <cell r="L31">
            <v>1.05</v>
          </cell>
          <cell r="O31">
            <v>5</v>
          </cell>
        </row>
        <row r="32">
          <cell r="A32">
            <v>560058</v>
          </cell>
          <cell r="B32" t="str">
            <v>ГАЙСКАЯ ГБ</v>
          </cell>
          <cell r="C32">
            <v>158419</v>
          </cell>
          <cell r="D32">
            <v>101907</v>
          </cell>
          <cell r="E32">
            <v>34904</v>
          </cell>
          <cell r="F32">
            <v>9796</v>
          </cell>
          <cell r="G32">
            <v>4.5389999999999997</v>
          </cell>
          <cell r="H32">
            <v>10.403</v>
          </cell>
          <cell r="I32">
            <v>4.47</v>
          </cell>
          <cell r="J32">
            <v>4.32</v>
          </cell>
          <cell r="K32">
            <v>3.49</v>
          </cell>
          <cell r="L32">
            <v>0.95</v>
          </cell>
          <cell r="O32">
            <v>4.4400000000000004</v>
          </cell>
        </row>
        <row r="33">
          <cell r="A33">
            <v>560059</v>
          </cell>
          <cell r="B33" t="str">
            <v>ГРАЧЕВСКАЯ РБ</v>
          </cell>
          <cell r="C33">
            <v>44244</v>
          </cell>
          <cell r="D33">
            <v>31331</v>
          </cell>
          <cell r="E33">
            <v>10962</v>
          </cell>
          <cell r="F33">
            <v>2710</v>
          </cell>
          <cell r="G33">
            <v>4.0359999999999996</v>
          </cell>
          <cell r="H33">
            <v>11.561</v>
          </cell>
          <cell r="I33">
            <v>3.81</v>
          </cell>
          <cell r="J33">
            <v>4.8899999999999997</v>
          </cell>
          <cell r="K33">
            <v>3.05</v>
          </cell>
          <cell r="L33">
            <v>0.98</v>
          </cell>
          <cell r="O33">
            <v>4.03</v>
          </cell>
        </row>
        <row r="34">
          <cell r="A34">
            <v>560060</v>
          </cell>
          <cell r="B34" t="str">
            <v>ДОМБАРОВСКАЯ РБ</v>
          </cell>
          <cell r="C34">
            <v>56555</v>
          </cell>
          <cell r="D34">
            <v>46438</v>
          </cell>
          <cell r="E34">
            <v>12439</v>
          </cell>
          <cell r="F34">
            <v>3747</v>
          </cell>
          <cell r="G34">
            <v>4.5469999999999997</v>
          </cell>
          <cell r="H34">
            <v>12.393000000000001</v>
          </cell>
          <cell r="I34">
            <v>4.4800000000000004</v>
          </cell>
          <cell r="J34">
            <v>5</v>
          </cell>
          <cell r="K34">
            <v>3.45</v>
          </cell>
          <cell r="L34">
            <v>1.1499999999999999</v>
          </cell>
          <cell r="O34">
            <v>4.5999999999999996</v>
          </cell>
        </row>
        <row r="35">
          <cell r="A35">
            <v>560061</v>
          </cell>
          <cell r="B35" t="str">
            <v>ИЛЕКСКАЯ РБ</v>
          </cell>
          <cell r="C35">
            <v>71453</v>
          </cell>
          <cell r="D35">
            <v>51856</v>
          </cell>
          <cell r="E35">
            <v>17734</v>
          </cell>
          <cell r="F35">
            <v>5076</v>
          </cell>
          <cell r="G35">
            <v>4.0289999999999999</v>
          </cell>
          <cell r="H35">
            <v>10.215999999999999</v>
          </cell>
          <cell r="I35">
            <v>3.8</v>
          </cell>
          <cell r="J35">
            <v>4.2300000000000004</v>
          </cell>
          <cell r="K35">
            <v>2.96</v>
          </cell>
          <cell r="L35">
            <v>0.93</v>
          </cell>
          <cell r="O35">
            <v>3.89</v>
          </cell>
        </row>
        <row r="36">
          <cell r="A36">
            <v>560062</v>
          </cell>
          <cell r="B36" t="str">
            <v>КВАРКЕНСКАЯ РБ</v>
          </cell>
          <cell r="C36">
            <v>38229</v>
          </cell>
          <cell r="D36">
            <v>21728</v>
          </cell>
          <cell r="E36">
            <v>13637</v>
          </cell>
          <cell r="F36">
            <v>3383</v>
          </cell>
          <cell r="G36">
            <v>2.8029999999999999</v>
          </cell>
          <cell r="H36">
            <v>6.423</v>
          </cell>
          <cell r="I36">
            <v>2.2000000000000002</v>
          </cell>
          <cell r="J36">
            <v>2.36</v>
          </cell>
          <cell r="K36">
            <v>1.76</v>
          </cell>
          <cell r="L36">
            <v>0.47</v>
          </cell>
          <cell r="O36">
            <v>2.23</v>
          </cell>
        </row>
        <row r="37">
          <cell r="A37">
            <v>560063</v>
          </cell>
          <cell r="B37" t="str">
            <v>КРАСНОГВАРДЕЙСКАЯ РБ</v>
          </cell>
          <cell r="C37">
            <v>51539</v>
          </cell>
          <cell r="D37">
            <v>42459</v>
          </cell>
          <cell r="E37">
            <v>14351</v>
          </cell>
          <cell r="F37">
            <v>4251</v>
          </cell>
          <cell r="G37">
            <v>3.5910000000000002</v>
          </cell>
          <cell r="H37">
            <v>9.9879999999999995</v>
          </cell>
          <cell r="I37">
            <v>3.23</v>
          </cell>
          <cell r="J37">
            <v>4.1100000000000003</v>
          </cell>
          <cell r="K37">
            <v>0</v>
          </cell>
          <cell r="L37">
            <v>0.95</v>
          </cell>
          <cell r="M37">
            <v>1</v>
          </cell>
          <cell r="O37">
            <v>0.95</v>
          </cell>
        </row>
        <row r="38">
          <cell r="A38">
            <v>560064</v>
          </cell>
          <cell r="B38" t="str">
            <v>КУВАНДЫКСКАЯ ГБ</v>
          </cell>
          <cell r="C38">
            <v>156317</v>
          </cell>
          <cell r="D38">
            <v>129255</v>
          </cell>
          <cell r="E38">
            <v>31379</v>
          </cell>
          <cell r="F38">
            <v>9300</v>
          </cell>
          <cell r="G38">
            <v>4.9820000000000002</v>
          </cell>
          <cell r="H38">
            <v>13.898</v>
          </cell>
          <cell r="I38">
            <v>5</v>
          </cell>
          <cell r="J38">
            <v>5</v>
          </cell>
          <cell r="K38">
            <v>3.85</v>
          </cell>
          <cell r="L38">
            <v>1.1499999999999999</v>
          </cell>
          <cell r="O38">
            <v>5</v>
          </cell>
        </row>
        <row r="39">
          <cell r="A39">
            <v>560065</v>
          </cell>
          <cell r="B39" t="str">
            <v>КУРМАНАЕВСКАЯ РБ</v>
          </cell>
          <cell r="C39">
            <v>86304</v>
          </cell>
          <cell r="D39">
            <v>45286</v>
          </cell>
          <cell r="E39">
            <v>13314</v>
          </cell>
          <cell r="F39">
            <v>3139</v>
          </cell>
          <cell r="G39">
            <v>6.4820000000000002</v>
          </cell>
          <cell r="H39">
            <v>14.427</v>
          </cell>
          <cell r="I39">
            <v>5</v>
          </cell>
          <cell r="J39">
            <v>5</v>
          </cell>
          <cell r="K39">
            <v>4.05</v>
          </cell>
          <cell r="L39">
            <v>0.95</v>
          </cell>
          <cell r="O39">
            <v>5</v>
          </cell>
        </row>
        <row r="40">
          <cell r="A40">
            <v>560066</v>
          </cell>
          <cell r="B40" t="str">
            <v>МАТВЕЕВСКАЯ РБ</v>
          </cell>
          <cell r="C40">
            <v>53077</v>
          </cell>
          <cell r="D40">
            <v>26080</v>
          </cell>
          <cell r="E40">
            <v>9186</v>
          </cell>
          <cell r="F40">
            <v>2318</v>
          </cell>
          <cell r="G40">
            <v>5.7779999999999996</v>
          </cell>
          <cell r="H40">
            <v>11.250999999999999</v>
          </cell>
          <cell r="I40">
            <v>5</v>
          </cell>
          <cell r="J40">
            <v>4.74</v>
          </cell>
          <cell r="K40">
            <v>4</v>
          </cell>
          <cell r="L40">
            <v>0.95</v>
          </cell>
          <cell r="O40">
            <v>4.95</v>
          </cell>
        </row>
        <row r="41">
          <cell r="A41">
            <v>560067</v>
          </cell>
          <cell r="B41" t="str">
            <v>НОВООРСКАЯ РБ</v>
          </cell>
          <cell r="C41">
            <v>81684</v>
          </cell>
          <cell r="D41">
            <v>75205</v>
          </cell>
          <cell r="E41">
            <v>22123</v>
          </cell>
          <cell r="F41">
            <v>6959</v>
          </cell>
          <cell r="G41">
            <v>3.6920000000000002</v>
          </cell>
          <cell r="H41">
            <v>10.807</v>
          </cell>
          <cell r="I41">
            <v>3.36</v>
          </cell>
          <cell r="J41">
            <v>4.5199999999999996</v>
          </cell>
          <cell r="K41">
            <v>2.5499999999999998</v>
          </cell>
          <cell r="L41">
            <v>1.08</v>
          </cell>
          <cell r="O41">
            <v>3.63</v>
          </cell>
        </row>
        <row r="42">
          <cell r="A42">
            <v>560068</v>
          </cell>
          <cell r="B42" t="str">
            <v>НОВОСЕРГИЕВСКАЯ РБ</v>
          </cell>
          <cell r="C42">
            <v>98867</v>
          </cell>
          <cell r="D42">
            <v>70114</v>
          </cell>
          <cell r="E42">
            <v>25588</v>
          </cell>
          <cell r="F42">
            <v>7364</v>
          </cell>
          <cell r="G42">
            <v>3.8639999999999999</v>
          </cell>
          <cell r="H42">
            <v>9.5210000000000008</v>
          </cell>
          <cell r="I42">
            <v>3.59</v>
          </cell>
          <cell r="J42">
            <v>3.88</v>
          </cell>
          <cell r="K42">
            <v>2.8</v>
          </cell>
          <cell r="L42">
            <v>0.85</v>
          </cell>
          <cell r="O42">
            <v>3.65</v>
          </cell>
        </row>
        <row r="43">
          <cell r="A43">
            <v>560069</v>
          </cell>
          <cell r="B43" t="str">
            <v>ОКТЯБРЬСКАЯ РБ</v>
          </cell>
          <cell r="C43">
            <v>95572</v>
          </cell>
          <cell r="D43">
            <v>67978</v>
          </cell>
          <cell r="E43">
            <v>15863</v>
          </cell>
          <cell r="F43">
            <v>4383</v>
          </cell>
          <cell r="G43">
            <v>6.0250000000000004</v>
          </cell>
          <cell r="H43">
            <v>15.509</v>
          </cell>
          <cell r="I43">
            <v>5</v>
          </cell>
          <cell r="J43">
            <v>5</v>
          </cell>
          <cell r="K43">
            <v>3.9</v>
          </cell>
          <cell r="L43">
            <v>1.1000000000000001</v>
          </cell>
          <cell r="O43">
            <v>5</v>
          </cell>
        </row>
        <row r="44">
          <cell r="A44">
            <v>560070</v>
          </cell>
          <cell r="B44" t="str">
            <v>ОРЕНБУРГСКАЯ РБ</v>
          </cell>
          <cell r="C44">
            <v>315068</v>
          </cell>
          <cell r="D44">
            <v>214513</v>
          </cell>
          <cell r="E44">
            <v>56111</v>
          </cell>
          <cell r="F44">
            <v>18114</v>
          </cell>
          <cell r="G44">
            <v>5.6150000000000002</v>
          </cell>
          <cell r="H44">
            <v>11.842000000000001</v>
          </cell>
          <cell r="I44">
            <v>5</v>
          </cell>
          <cell r="J44">
            <v>5</v>
          </cell>
          <cell r="K44">
            <v>3.8</v>
          </cell>
          <cell r="L44">
            <v>1.2</v>
          </cell>
          <cell r="O44">
            <v>5</v>
          </cell>
        </row>
        <row r="45">
          <cell r="A45">
            <v>560071</v>
          </cell>
          <cell r="B45" t="str">
            <v>ПЕРВОМАЙСКАЯ РБ</v>
          </cell>
          <cell r="C45">
            <v>57880</v>
          </cell>
          <cell r="D45">
            <v>52962</v>
          </cell>
          <cell r="E45">
            <v>18197</v>
          </cell>
          <cell r="F45">
            <v>5992</v>
          </cell>
          <cell r="G45">
            <v>3.181</v>
          </cell>
          <cell r="H45">
            <v>8.8390000000000004</v>
          </cell>
          <cell r="I45">
            <v>2.7</v>
          </cell>
          <cell r="J45">
            <v>3.55</v>
          </cell>
          <cell r="K45">
            <v>2.0299999999999998</v>
          </cell>
          <cell r="L45">
            <v>0.89</v>
          </cell>
          <cell r="O45">
            <v>2.92</v>
          </cell>
        </row>
        <row r="46">
          <cell r="A46">
            <v>560072</v>
          </cell>
          <cell r="B46" t="str">
            <v>ПЕРЕВОЛОЦКАЯ РБ</v>
          </cell>
          <cell r="C46">
            <v>84523</v>
          </cell>
          <cell r="D46">
            <v>69583</v>
          </cell>
          <cell r="E46">
            <v>19841</v>
          </cell>
          <cell r="F46">
            <v>5361</v>
          </cell>
          <cell r="G46">
            <v>4.26</v>
          </cell>
          <cell r="H46">
            <v>12.978999999999999</v>
          </cell>
          <cell r="I46">
            <v>4.0999999999999996</v>
          </cell>
          <cell r="J46">
            <v>5</v>
          </cell>
          <cell r="K46">
            <v>3.24</v>
          </cell>
          <cell r="L46">
            <v>1.05</v>
          </cell>
          <cell r="O46">
            <v>4.29</v>
          </cell>
        </row>
        <row r="47">
          <cell r="A47">
            <v>560073</v>
          </cell>
          <cell r="B47" t="str">
            <v>ПОНОМАРЕВСКАЯ РБ</v>
          </cell>
          <cell r="C47">
            <v>60034</v>
          </cell>
          <cell r="D47">
            <v>21965</v>
          </cell>
          <cell r="E47">
            <v>11177</v>
          </cell>
          <cell r="F47">
            <v>2284</v>
          </cell>
          <cell r="G47">
            <v>5.3710000000000004</v>
          </cell>
          <cell r="H47">
            <v>9.6170000000000009</v>
          </cell>
          <cell r="I47">
            <v>5</v>
          </cell>
          <cell r="J47">
            <v>3.93</v>
          </cell>
          <cell r="K47">
            <v>4.1500000000000004</v>
          </cell>
          <cell r="L47">
            <v>0.67</v>
          </cell>
          <cell r="O47">
            <v>4.82</v>
          </cell>
        </row>
        <row r="48">
          <cell r="A48">
            <v>560074</v>
          </cell>
          <cell r="B48" t="str">
            <v>САКМАРСКАЯ  РБ</v>
          </cell>
          <cell r="C48">
            <v>65695</v>
          </cell>
          <cell r="D48">
            <v>48219</v>
          </cell>
          <cell r="E48">
            <v>17424</v>
          </cell>
          <cell r="F48">
            <v>5400</v>
          </cell>
          <cell r="G48">
            <v>3.77</v>
          </cell>
          <cell r="H48">
            <v>8.9290000000000003</v>
          </cell>
          <cell r="I48">
            <v>3.46</v>
          </cell>
          <cell r="J48">
            <v>3.59</v>
          </cell>
          <cell r="K48">
            <v>2.63</v>
          </cell>
          <cell r="L48">
            <v>0.86</v>
          </cell>
          <cell r="O48">
            <v>3.49</v>
          </cell>
        </row>
        <row r="49">
          <cell r="A49">
            <v>560075</v>
          </cell>
          <cell r="B49" t="str">
            <v>САРАКТАШСКАЯ РБ</v>
          </cell>
          <cell r="C49">
            <v>160591</v>
          </cell>
          <cell r="D49">
            <v>89810</v>
          </cell>
          <cell r="E49">
            <v>29935</v>
          </cell>
          <cell r="F49">
            <v>9023</v>
          </cell>
          <cell r="G49">
            <v>5.3650000000000002</v>
          </cell>
          <cell r="H49">
            <v>9.9529999999999994</v>
          </cell>
          <cell r="I49">
            <v>5</v>
          </cell>
          <cell r="J49">
            <v>4.0999999999999996</v>
          </cell>
          <cell r="K49">
            <v>3.85</v>
          </cell>
          <cell r="L49">
            <v>0.94</v>
          </cell>
          <cell r="O49">
            <v>4.79</v>
          </cell>
        </row>
        <row r="50">
          <cell r="A50">
            <v>560076</v>
          </cell>
          <cell r="B50" t="str">
            <v>СВЕТЛИНСКАЯ РБ</v>
          </cell>
          <cell r="C50">
            <v>27942</v>
          </cell>
          <cell r="D50">
            <v>22074</v>
          </cell>
          <cell r="E50">
            <v>9274</v>
          </cell>
          <cell r="F50">
            <v>2608</v>
          </cell>
          <cell r="G50">
            <v>3.0129999999999999</v>
          </cell>
          <cell r="H50">
            <v>8.4640000000000004</v>
          </cell>
          <cell r="I50">
            <v>2.48</v>
          </cell>
          <cell r="J50">
            <v>3.36</v>
          </cell>
          <cell r="K50">
            <v>1.93</v>
          </cell>
          <cell r="L50">
            <v>0.74</v>
          </cell>
          <cell r="O50">
            <v>2.67</v>
          </cell>
        </row>
        <row r="51">
          <cell r="A51">
            <v>560077</v>
          </cell>
          <cell r="B51" t="str">
            <v>СЕВЕРНАЯ РБ</v>
          </cell>
          <cell r="C51">
            <v>60903</v>
          </cell>
          <cell r="D51">
            <v>22749</v>
          </cell>
          <cell r="E51">
            <v>10981</v>
          </cell>
          <cell r="F51">
            <v>2251</v>
          </cell>
          <cell r="G51">
            <v>5.5460000000000003</v>
          </cell>
          <cell r="H51">
            <v>10.106</v>
          </cell>
          <cell r="I51">
            <v>5</v>
          </cell>
          <cell r="J51">
            <v>4.17</v>
          </cell>
          <cell r="K51">
            <v>4.1500000000000004</v>
          </cell>
          <cell r="L51">
            <v>0.71</v>
          </cell>
          <cell r="O51">
            <v>4.8600000000000003</v>
          </cell>
        </row>
        <row r="52">
          <cell r="A52">
            <v>560078</v>
          </cell>
          <cell r="B52" t="str">
            <v>СОЛЬ-ИЛЕЦКАЯ ГБ</v>
          </cell>
          <cell r="C52">
            <v>121992</v>
          </cell>
          <cell r="D52">
            <v>62681</v>
          </cell>
          <cell r="E52">
            <v>34083</v>
          </cell>
          <cell r="F52">
            <v>11277</v>
          </cell>
          <cell r="G52">
            <v>3.5790000000000002</v>
          </cell>
          <cell r="H52">
            <v>5.5579999999999998</v>
          </cell>
          <cell r="I52">
            <v>3.22</v>
          </cell>
          <cell r="J52">
            <v>1.93</v>
          </cell>
          <cell r="K52">
            <v>0</v>
          </cell>
          <cell r="L52">
            <v>0.48</v>
          </cell>
          <cell r="M52">
            <v>1</v>
          </cell>
          <cell r="O52">
            <v>0.48</v>
          </cell>
        </row>
        <row r="53">
          <cell r="A53">
            <v>560079</v>
          </cell>
          <cell r="B53" t="str">
            <v>СОРОЧИНСКАЯ РБ</v>
          </cell>
          <cell r="C53">
            <v>188586</v>
          </cell>
          <cell r="D53">
            <v>113175</v>
          </cell>
          <cell r="E53">
            <v>33649</v>
          </cell>
          <cell r="F53">
            <v>9617</v>
          </cell>
          <cell r="G53">
            <v>5.6050000000000004</v>
          </cell>
          <cell r="H53">
            <v>11.768000000000001</v>
          </cell>
          <cell r="I53">
            <v>5</v>
          </cell>
          <cell r="J53">
            <v>4.99</v>
          </cell>
          <cell r="K53">
            <v>3.9</v>
          </cell>
          <cell r="L53">
            <v>1.1000000000000001</v>
          </cell>
          <cell r="O53">
            <v>5</v>
          </cell>
        </row>
        <row r="54">
          <cell r="A54">
            <v>560080</v>
          </cell>
          <cell r="B54" t="str">
            <v>ТАШЛИНСКАЯ РБ</v>
          </cell>
          <cell r="C54">
            <v>66915</v>
          </cell>
          <cell r="D54">
            <v>47393</v>
          </cell>
          <cell r="E54">
            <v>17534</v>
          </cell>
          <cell r="F54">
            <v>5061</v>
          </cell>
          <cell r="G54">
            <v>3.8159999999999998</v>
          </cell>
          <cell r="H54">
            <v>9.3640000000000008</v>
          </cell>
          <cell r="I54">
            <v>3.52</v>
          </cell>
          <cell r="J54">
            <v>3.81</v>
          </cell>
          <cell r="K54">
            <v>2.75</v>
          </cell>
          <cell r="L54">
            <v>0.84</v>
          </cell>
          <cell r="O54">
            <v>3.59</v>
          </cell>
        </row>
        <row r="55">
          <cell r="A55">
            <v>560081</v>
          </cell>
          <cell r="B55" t="str">
            <v>ТОЦКАЯ РБ</v>
          </cell>
          <cell r="C55">
            <v>75932</v>
          </cell>
          <cell r="D55">
            <v>60104</v>
          </cell>
          <cell r="E55">
            <v>20270</v>
          </cell>
          <cell r="F55">
            <v>6642</v>
          </cell>
          <cell r="G55">
            <v>3.746</v>
          </cell>
          <cell r="H55">
            <v>9.0489999999999995</v>
          </cell>
          <cell r="I55">
            <v>3.43</v>
          </cell>
          <cell r="J55">
            <v>3.65</v>
          </cell>
          <cell r="K55">
            <v>2.57</v>
          </cell>
          <cell r="L55">
            <v>0.91</v>
          </cell>
          <cell r="O55">
            <v>3.48</v>
          </cell>
        </row>
        <row r="56">
          <cell r="A56">
            <v>560082</v>
          </cell>
          <cell r="B56" t="str">
            <v>ТЮЛЬГАНСКАЯ РБ</v>
          </cell>
          <cell r="C56">
            <v>72474</v>
          </cell>
          <cell r="D56">
            <v>41228</v>
          </cell>
          <cell r="E56">
            <v>15810</v>
          </cell>
          <cell r="F56">
            <v>3817</v>
          </cell>
          <cell r="G56">
            <v>4.5839999999999996</v>
          </cell>
          <cell r="H56">
            <v>10.801</v>
          </cell>
          <cell r="I56">
            <v>4.53</v>
          </cell>
          <cell r="J56">
            <v>4.51</v>
          </cell>
          <cell r="K56">
            <v>3.67</v>
          </cell>
          <cell r="L56">
            <v>0.86</v>
          </cell>
          <cell r="O56">
            <v>4.53</v>
          </cell>
        </row>
        <row r="57">
          <cell r="A57">
            <v>560083</v>
          </cell>
          <cell r="B57" t="str">
            <v>ШАРЛЫКСКАЯ РБ</v>
          </cell>
          <cell r="C57">
            <v>67098</v>
          </cell>
          <cell r="D57">
            <v>36995</v>
          </cell>
          <cell r="E57">
            <v>14283</v>
          </cell>
          <cell r="F57">
            <v>3354</v>
          </cell>
          <cell r="G57">
            <v>4.6980000000000004</v>
          </cell>
          <cell r="H57">
            <v>11.03</v>
          </cell>
          <cell r="I57">
            <v>4.67</v>
          </cell>
          <cell r="J57">
            <v>4.63</v>
          </cell>
          <cell r="K57">
            <v>3.78</v>
          </cell>
          <cell r="L57">
            <v>0.88</v>
          </cell>
          <cell r="O57">
            <v>4.66</v>
          </cell>
        </row>
        <row r="58">
          <cell r="A58">
            <v>560084</v>
          </cell>
          <cell r="B58" t="str">
            <v>ЯСНЕНСКАЯ ГБ</v>
          </cell>
          <cell r="C58">
            <v>74128</v>
          </cell>
          <cell r="D58">
            <v>60572</v>
          </cell>
          <cell r="E58">
            <v>21593</v>
          </cell>
          <cell r="F58">
            <v>7555</v>
          </cell>
          <cell r="G58">
            <v>3.4329999999999998</v>
          </cell>
          <cell r="H58">
            <v>8.0169999999999995</v>
          </cell>
          <cell r="I58">
            <v>3.03</v>
          </cell>
          <cell r="J58">
            <v>3.14</v>
          </cell>
          <cell r="K58">
            <v>0</v>
          </cell>
          <cell r="L58">
            <v>0.82</v>
          </cell>
          <cell r="M58">
            <v>1</v>
          </cell>
          <cell r="O58">
            <v>0.82</v>
          </cell>
        </row>
        <row r="59">
          <cell r="A59">
            <v>560085</v>
          </cell>
          <cell r="B59" t="str">
            <v>СТУДЕНЧЕСКАЯ ПОЛИКЛИНИКА ОГУ</v>
          </cell>
          <cell r="C59">
            <v>38016</v>
          </cell>
          <cell r="D59">
            <v>3605</v>
          </cell>
          <cell r="E59">
            <v>9918</v>
          </cell>
          <cell r="F59">
            <v>817</v>
          </cell>
          <cell r="G59">
            <v>3.8330000000000002</v>
          </cell>
          <cell r="H59">
            <v>4.4119999999999999</v>
          </cell>
          <cell r="I59">
            <v>3.55</v>
          </cell>
          <cell r="J59">
            <v>1.36</v>
          </cell>
          <cell r="K59">
            <v>3.27</v>
          </cell>
          <cell r="L59">
            <v>0.11</v>
          </cell>
          <cell r="O59">
            <v>3.38</v>
          </cell>
        </row>
        <row r="60">
          <cell r="A60">
            <v>560086</v>
          </cell>
          <cell r="B60" t="str">
            <v>ОРЕНБУРГ ОКБ НА СТ. ОРЕНБУРГ</v>
          </cell>
          <cell r="C60">
            <v>117470</v>
          </cell>
          <cell r="D60">
            <v>6985</v>
          </cell>
          <cell r="E60">
            <v>18263</v>
          </cell>
          <cell r="F60">
            <v>864</v>
          </cell>
          <cell r="G60">
            <v>6.4320000000000004</v>
          </cell>
          <cell r="H60">
            <v>8.0839999999999996</v>
          </cell>
          <cell r="I60">
            <v>5</v>
          </cell>
          <cell r="J60">
            <v>3.17</v>
          </cell>
          <cell r="K60">
            <v>4.75</v>
          </cell>
          <cell r="L60">
            <v>0.16</v>
          </cell>
          <cell r="O60">
            <v>4.91</v>
          </cell>
        </row>
        <row r="61">
          <cell r="A61">
            <v>560087</v>
          </cell>
          <cell r="B61" t="str">
            <v>ОРСКАЯ УБ НА СТ. ОРСК</v>
          </cell>
          <cell r="C61">
            <v>106160</v>
          </cell>
          <cell r="D61">
            <v>1</v>
          </cell>
          <cell r="E61">
            <v>23588</v>
          </cell>
          <cell r="F61">
            <v>0</v>
          </cell>
          <cell r="G61">
            <v>4.5010000000000003</v>
          </cell>
          <cell r="H61">
            <v>0</v>
          </cell>
          <cell r="I61">
            <v>4.42</v>
          </cell>
          <cell r="J61">
            <v>0</v>
          </cell>
          <cell r="K61">
            <v>4.42</v>
          </cell>
          <cell r="L61">
            <v>0</v>
          </cell>
          <cell r="O61">
            <v>4.42</v>
          </cell>
        </row>
        <row r="62">
          <cell r="A62">
            <v>560088</v>
          </cell>
          <cell r="B62" t="str">
            <v>БУЗУЛУКСКАЯ УЗЛ.  Б-ЦА НА СТ.  БУЗУЛУК</v>
          </cell>
          <cell r="C62">
            <v>19365</v>
          </cell>
          <cell r="D62">
            <v>0</v>
          </cell>
          <cell r="E62">
            <v>5451</v>
          </cell>
          <cell r="F62">
            <v>0</v>
          </cell>
          <cell r="G62">
            <v>3.5529999999999999</v>
          </cell>
          <cell r="H62">
            <v>0</v>
          </cell>
          <cell r="I62">
            <v>3.18</v>
          </cell>
          <cell r="J62">
            <v>0</v>
          </cell>
          <cell r="K62">
            <v>3.18</v>
          </cell>
          <cell r="L62">
            <v>0</v>
          </cell>
          <cell r="O62">
            <v>3.18</v>
          </cell>
        </row>
        <row r="63">
          <cell r="A63">
            <v>560089</v>
          </cell>
          <cell r="B63" t="str">
            <v>АБДУЛИНСКАЯ УЗЛ. ПОЛ-КА НА СТ. АБДУЛИНО</v>
          </cell>
          <cell r="C63">
            <v>27078</v>
          </cell>
          <cell r="D63">
            <v>0</v>
          </cell>
          <cell r="E63">
            <v>3632</v>
          </cell>
          <cell r="F63">
            <v>0</v>
          </cell>
          <cell r="G63">
            <v>7.4550000000000001</v>
          </cell>
          <cell r="H63">
            <v>0</v>
          </cell>
          <cell r="I63">
            <v>5</v>
          </cell>
          <cell r="J63">
            <v>0</v>
          </cell>
          <cell r="K63">
            <v>5</v>
          </cell>
          <cell r="L63">
            <v>0</v>
          </cell>
          <cell r="O63">
            <v>5</v>
          </cell>
        </row>
        <row r="64">
          <cell r="A64">
            <v>560096</v>
          </cell>
          <cell r="B64" t="str">
            <v>ОРЕНБУРГ ФИЛИАЛ № 3 ФГКУ "426 ВГ" МО РФ</v>
          </cell>
          <cell r="C64">
            <v>783</v>
          </cell>
          <cell r="D64">
            <v>371</v>
          </cell>
          <cell r="E64">
            <v>539</v>
          </cell>
          <cell r="F64">
            <v>39</v>
          </cell>
          <cell r="G64">
            <v>1.4530000000000001</v>
          </cell>
          <cell r="H64">
            <v>9.5129999999999999</v>
          </cell>
          <cell r="I64">
            <v>0.44</v>
          </cell>
          <cell r="J64">
            <v>3.88</v>
          </cell>
          <cell r="K64">
            <v>0.41</v>
          </cell>
          <cell r="L64">
            <v>0.27</v>
          </cell>
          <cell r="O64">
            <v>0.68</v>
          </cell>
        </row>
        <row r="65">
          <cell r="A65">
            <v>560098</v>
          </cell>
          <cell r="B65" t="str">
            <v xml:space="preserve">ФКУЗ МСЧ-56 ФСИН РОССИИ </v>
          </cell>
          <cell r="C65">
            <v>6705</v>
          </cell>
          <cell r="D65">
            <v>1</v>
          </cell>
          <cell r="E65">
            <v>6026</v>
          </cell>
          <cell r="F65">
            <v>0</v>
          </cell>
          <cell r="G65">
            <v>1.113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  <row r="66">
          <cell r="A66">
            <v>560099</v>
          </cell>
          <cell r="B66" t="str">
            <v>МСЧ МВД ПО ОРЕНБУРГСКОЙ ОБЛАСТИ</v>
          </cell>
          <cell r="C66">
            <v>3188</v>
          </cell>
          <cell r="D66">
            <v>267</v>
          </cell>
          <cell r="E66">
            <v>2456</v>
          </cell>
          <cell r="F66">
            <v>162</v>
          </cell>
          <cell r="G66">
            <v>1.298</v>
          </cell>
          <cell r="H66">
            <v>1.6479999999999999</v>
          </cell>
          <cell r="I66">
            <v>0.24</v>
          </cell>
          <cell r="J66">
            <v>0</v>
          </cell>
          <cell r="K66">
            <v>0.23</v>
          </cell>
          <cell r="L66">
            <v>0</v>
          </cell>
          <cell r="O66">
            <v>0.23</v>
          </cell>
        </row>
        <row r="67">
          <cell r="A67">
            <v>560101</v>
          </cell>
          <cell r="B67" t="str">
            <v>ОРЕНБУРГ ООО "КЛИНИКА ПРОМЫШЛЕННОЙ МЕДИЦИНЫ"</v>
          </cell>
          <cell r="C67">
            <v>38405</v>
          </cell>
          <cell r="D67">
            <v>0</v>
          </cell>
          <cell r="E67">
            <v>10249</v>
          </cell>
          <cell r="F67">
            <v>0</v>
          </cell>
          <cell r="G67">
            <v>3.7469999999999999</v>
          </cell>
          <cell r="H67">
            <v>0</v>
          </cell>
          <cell r="I67">
            <v>3.43</v>
          </cell>
          <cell r="J67">
            <v>0</v>
          </cell>
          <cell r="K67">
            <v>3.43</v>
          </cell>
          <cell r="L67">
            <v>0</v>
          </cell>
          <cell r="O67">
            <v>3.43</v>
          </cell>
        </row>
        <row r="68">
          <cell r="A68">
            <v>560206</v>
          </cell>
          <cell r="B68" t="str">
            <v>НОВОТРОИЦК БОЛЬНИЦА СКОРОЙ МЕДИЦИНСКОЙ ПОМОЩИ</v>
          </cell>
          <cell r="C68">
            <v>326585</v>
          </cell>
          <cell r="D68">
            <v>1100</v>
          </cell>
          <cell r="E68">
            <v>75429</v>
          </cell>
          <cell r="F68">
            <v>228</v>
          </cell>
          <cell r="G68">
            <v>4.33</v>
          </cell>
          <cell r="H68">
            <v>4.8250000000000002</v>
          </cell>
          <cell r="I68">
            <v>4.2</v>
          </cell>
          <cell r="J68">
            <v>1.57</v>
          </cell>
          <cell r="K68">
            <v>4.2</v>
          </cell>
          <cell r="L68">
            <v>0</v>
          </cell>
          <cell r="O68">
            <v>4.2</v>
          </cell>
        </row>
      </sheetData>
      <sheetData sheetId="2">
        <row r="6">
          <cell r="A6">
            <v>560002</v>
          </cell>
          <cell r="B6" t="str">
            <v>ОРЕНБУРГ ОБЛАСТНАЯ КБ  № 2</v>
          </cell>
          <cell r="C6">
            <v>18665</v>
          </cell>
          <cell r="D6">
            <v>1</v>
          </cell>
          <cell r="E6">
            <v>69368</v>
          </cell>
          <cell r="F6">
            <v>11</v>
          </cell>
          <cell r="G6">
            <v>0.26910000000000001</v>
          </cell>
          <cell r="H6">
            <v>9.0899999999999995E-2</v>
          </cell>
          <cell r="I6">
            <v>5</v>
          </cell>
          <cell r="J6">
            <v>0.52</v>
          </cell>
          <cell r="K6">
            <v>5</v>
          </cell>
          <cell r="L6">
            <v>0</v>
          </cell>
          <cell r="O6">
            <v>5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6132</v>
          </cell>
          <cell r="D7">
            <v>74</v>
          </cell>
          <cell r="E7">
            <v>16761</v>
          </cell>
          <cell r="F7">
            <v>356</v>
          </cell>
          <cell r="G7">
            <v>0.36580000000000001</v>
          </cell>
          <cell r="H7">
            <v>0.2079</v>
          </cell>
          <cell r="I7">
            <v>5</v>
          </cell>
          <cell r="J7">
            <v>1.92</v>
          </cell>
          <cell r="K7">
            <v>4.75</v>
          </cell>
          <cell r="L7">
            <v>0.1</v>
          </cell>
          <cell r="O7">
            <v>4.8499999999999996</v>
          </cell>
        </row>
        <row r="8">
          <cell r="A8">
            <v>560017</v>
          </cell>
          <cell r="B8" t="str">
            <v>ОРЕНБУРГ ГБУЗ ГКБ №1</v>
          </cell>
          <cell r="C8">
            <v>85925</v>
          </cell>
          <cell r="D8">
            <v>31</v>
          </cell>
          <cell r="E8">
            <v>322284</v>
          </cell>
          <cell r="F8">
            <v>71</v>
          </cell>
          <cell r="G8">
            <v>0.2666</v>
          </cell>
          <cell r="H8">
            <v>0.43659999999999999</v>
          </cell>
          <cell r="I8">
            <v>5</v>
          </cell>
          <cell r="J8">
            <v>4.67</v>
          </cell>
          <cell r="K8">
            <v>0</v>
          </cell>
          <cell r="L8">
            <v>0</v>
          </cell>
          <cell r="M8">
            <v>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C9">
            <v>142602</v>
          </cell>
          <cell r="D9">
            <v>25643</v>
          </cell>
          <cell r="E9">
            <v>385809</v>
          </cell>
          <cell r="F9">
            <v>41617</v>
          </cell>
          <cell r="G9">
            <v>0.36959999999999998</v>
          </cell>
          <cell r="H9">
            <v>0.61619999999999997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92930</v>
          </cell>
          <cell r="D10">
            <v>271184</v>
          </cell>
          <cell r="E10">
            <v>214071</v>
          </cell>
          <cell r="F10">
            <v>473049</v>
          </cell>
          <cell r="G10">
            <v>0.43409999999999999</v>
          </cell>
          <cell r="H10">
            <v>0.57330000000000003</v>
          </cell>
          <cell r="I10">
            <v>5</v>
          </cell>
          <cell r="J10">
            <v>5</v>
          </cell>
          <cell r="K10">
            <v>3</v>
          </cell>
          <cell r="L10">
            <v>2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61098</v>
          </cell>
          <cell r="D11">
            <v>144844</v>
          </cell>
          <cell r="E11">
            <v>246356</v>
          </cell>
          <cell r="F11">
            <v>244483</v>
          </cell>
          <cell r="G11">
            <v>0.248</v>
          </cell>
          <cell r="H11">
            <v>0.59250000000000003</v>
          </cell>
          <cell r="I11">
            <v>5</v>
          </cell>
          <cell r="J11">
            <v>5</v>
          </cell>
          <cell r="K11">
            <v>3.7</v>
          </cell>
          <cell r="L11">
            <v>1.3</v>
          </cell>
          <cell r="O11">
            <v>5</v>
          </cell>
        </row>
        <row r="12">
          <cell r="A12">
            <v>560024</v>
          </cell>
          <cell r="B12" t="str">
            <v>ОРЕНБУРГ ГАУЗ ДГКБ</v>
          </cell>
          <cell r="C12">
            <v>3194</v>
          </cell>
          <cell r="D12">
            <v>362287</v>
          </cell>
          <cell r="E12">
            <v>9185</v>
          </cell>
          <cell r="F12">
            <v>704302</v>
          </cell>
          <cell r="G12">
            <v>0.34770000000000001</v>
          </cell>
          <cell r="H12">
            <v>0.51439999999999997</v>
          </cell>
          <cell r="I12">
            <v>5</v>
          </cell>
          <cell r="J12">
            <v>5</v>
          </cell>
          <cell r="K12">
            <v>0.25</v>
          </cell>
          <cell r="L12">
            <v>4.75</v>
          </cell>
          <cell r="O12">
            <v>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143673</v>
          </cell>
          <cell r="D13">
            <v>131690</v>
          </cell>
          <cell r="E13">
            <v>376665</v>
          </cell>
          <cell r="F13">
            <v>223744</v>
          </cell>
          <cell r="G13">
            <v>0.38140000000000002</v>
          </cell>
          <cell r="H13">
            <v>0.58860000000000001</v>
          </cell>
          <cell r="I13">
            <v>5</v>
          </cell>
          <cell r="J13">
            <v>5</v>
          </cell>
          <cell r="K13">
            <v>4.1500000000000004</v>
          </cell>
          <cell r="L13">
            <v>0.85</v>
          </cell>
          <cell r="O13">
            <v>5</v>
          </cell>
        </row>
        <row r="14">
          <cell r="A14">
            <v>560032</v>
          </cell>
          <cell r="B14" t="str">
            <v>ОРСКАЯ ГАУЗ ГБ № 2</v>
          </cell>
          <cell r="C14">
            <v>23479</v>
          </cell>
          <cell r="D14">
            <v>0</v>
          </cell>
          <cell r="E14">
            <v>78148</v>
          </cell>
          <cell r="F14">
            <v>0</v>
          </cell>
          <cell r="G14">
            <v>0.3004</v>
          </cell>
          <cell r="H14">
            <v>0</v>
          </cell>
          <cell r="I14">
            <v>5</v>
          </cell>
          <cell r="J14">
            <v>0</v>
          </cell>
          <cell r="K14">
            <v>5</v>
          </cell>
          <cell r="L14">
            <v>0</v>
          </cell>
          <cell r="O14">
            <v>5</v>
          </cell>
        </row>
        <row r="15">
          <cell r="A15">
            <v>560033</v>
          </cell>
          <cell r="B15" t="str">
            <v>ОРСКАЯ ГАУЗ ГБ № 3</v>
          </cell>
          <cell r="C15">
            <v>52497</v>
          </cell>
          <cell r="D15">
            <v>0</v>
          </cell>
          <cell r="E15">
            <v>123915</v>
          </cell>
          <cell r="F15">
            <v>1</v>
          </cell>
          <cell r="G15">
            <v>0.42370000000000002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53609</v>
          </cell>
          <cell r="D16">
            <v>1</v>
          </cell>
          <cell r="E16">
            <v>143317</v>
          </cell>
          <cell r="F16">
            <v>21</v>
          </cell>
          <cell r="G16">
            <v>0.37409999999999999</v>
          </cell>
          <cell r="H16">
            <v>4.7600000000000003E-2</v>
          </cell>
          <cell r="I16">
            <v>5</v>
          </cell>
          <cell r="J16">
            <v>0</v>
          </cell>
          <cell r="K16">
            <v>5</v>
          </cell>
          <cell r="L16">
            <v>0</v>
          </cell>
          <cell r="O16">
            <v>5</v>
          </cell>
        </row>
        <row r="17">
          <cell r="A17">
            <v>560035</v>
          </cell>
          <cell r="B17" t="str">
            <v>ОРСКАЯ ГАУЗ ГБ № 5</v>
          </cell>
          <cell r="C17">
            <v>932</v>
          </cell>
          <cell r="D17">
            <v>149940</v>
          </cell>
          <cell r="E17">
            <v>3528</v>
          </cell>
          <cell r="F17">
            <v>266169</v>
          </cell>
          <cell r="G17">
            <v>0.26419999999999999</v>
          </cell>
          <cell r="H17">
            <v>0.56330000000000002</v>
          </cell>
          <cell r="I17">
            <v>5</v>
          </cell>
          <cell r="J17">
            <v>5</v>
          </cell>
          <cell r="K17">
            <v>0.3</v>
          </cell>
          <cell r="L17">
            <v>4.7</v>
          </cell>
          <cell r="O17">
            <v>5</v>
          </cell>
        </row>
        <row r="18">
          <cell r="A18">
            <v>560036</v>
          </cell>
          <cell r="B18" t="str">
            <v>ОРСКАЯ ГАУЗ ГБ № 1</v>
          </cell>
          <cell r="C18">
            <v>59953</v>
          </cell>
          <cell r="D18">
            <v>59058</v>
          </cell>
          <cell r="E18">
            <v>160214</v>
          </cell>
          <cell r="F18">
            <v>110138</v>
          </cell>
          <cell r="G18">
            <v>0.37419999999999998</v>
          </cell>
          <cell r="H18">
            <v>0.53620000000000001</v>
          </cell>
          <cell r="I18">
            <v>5</v>
          </cell>
          <cell r="J18">
            <v>5</v>
          </cell>
          <cell r="K18">
            <v>4.0999999999999996</v>
          </cell>
          <cell r="L18">
            <v>0.9</v>
          </cell>
          <cell r="O18">
            <v>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559</v>
          </cell>
          <cell r="D19">
            <v>93462</v>
          </cell>
          <cell r="E19">
            <v>3193</v>
          </cell>
          <cell r="F19">
            <v>196245</v>
          </cell>
          <cell r="G19">
            <v>0.17510000000000001</v>
          </cell>
          <cell r="H19">
            <v>0.4763</v>
          </cell>
          <cell r="I19">
            <v>0.52</v>
          </cell>
          <cell r="J19">
            <v>5</v>
          </cell>
          <cell r="K19">
            <v>0.04</v>
          </cell>
          <cell r="L19">
            <v>4.5999999999999996</v>
          </cell>
          <cell r="O19">
            <v>4.6399999999999997</v>
          </cell>
        </row>
        <row r="20">
          <cell r="A20">
            <v>560043</v>
          </cell>
          <cell r="B20" t="str">
            <v>МЕДНОГОРСКАЯ ГБ</v>
          </cell>
          <cell r="C20">
            <v>30103</v>
          </cell>
          <cell r="D20">
            <v>31437</v>
          </cell>
          <cell r="E20">
            <v>84226</v>
          </cell>
          <cell r="F20">
            <v>50611</v>
          </cell>
          <cell r="G20">
            <v>0.3574</v>
          </cell>
          <cell r="H20">
            <v>0.62109999999999999</v>
          </cell>
          <cell r="I20">
            <v>5</v>
          </cell>
          <cell r="J20">
            <v>5</v>
          </cell>
          <cell r="K20">
            <v>4</v>
          </cell>
          <cell r="L20">
            <v>1</v>
          </cell>
          <cell r="O20">
            <v>5</v>
          </cell>
        </row>
        <row r="21">
          <cell r="A21">
            <v>560045</v>
          </cell>
          <cell r="B21" t="str">
            <v>БУГУРУСЛАНСКАЯ ГБ</v>
          </cell>
          <cell r="C21">
            <v>16586</v>
          </cell>
          <cell r="D21">
            <v>32400</v>
          </cell>
          <cell r="E21">
            <v>64029</v>
          </cell>
          <cell r="F21">
            <v>65993</v>
          </cell>
          <cell r="G21">
            <v>0.25900000000000001</v>
          </cell>
          <cell r="H21">
            <v>0.49099999999999999</v>
          </cell>
          <cell r="I21">
            <v>5</v>
          </cell>
          <cell r="J21">
            <v>5</v>
          </cell>
          <cell r="K21">
            <v>3.85</v>
          </cell>
          <cell r="L21">
            <v>1.1499999999999999</v>
          </cell>
          <cell r="O21">
            <v>5</v>
          </cell>
        </row>
        <row r="22">
          <cell r="A22">
            <v>560047</v>
          </cell>
          <cell r="B22" t="str">
            <v>БУГУРУСЛАНСКАЯ РБ</v>
          </cell>
          <cell r="C22">
            <v>27074</v>
          </cell>
          <cell r="D22">
            <v>54113</v>
          </cell>
          <cell r="E22">
            <v>132694</v>
          </cell>
          <cell r="F22">
            <v>94597</v>
          </cell>
          <cell r="G22">
            <v>0.20399999999999999</v>
          </cell>
          <cell r="H22">
            <v>0.57199999999999995</v>
          </cell>
          <cell r="I22">
            <v>2.68</v>
          </cell>
          <cell r="J22">
            <v>5</v>
          </cell>
          <cell r="K22">
            <v>2.09</v>
          </cell>
          <cell r="L22">
            <v>1.1000000000000001</v>
          </cell>
          <cell r="O22">
            <v>3.19</v>
          </cell>
        </row>
        <row r="23">
          <cell r="A23">
            <v>560049</v>
          </cell>
          <cell r="B23" t="str">
            <v>БУЗУЛУКСКАЯ ГБ</v>
          </cell>
          <cell r="C23">
            <v>32340</v>
          </cell>
          <cell r="D23">
            <v>51202</v>
          </cell>
          <cell r="E23">
            <v>116509</v>
          </cell>
          <cell r="F23">
            <v>111701</v>
          </cell>
          <cell r="G23">
            <v>0.27760000000000001</v>
          </cell>
          <cell r="H23">
            <v>0.45839999999999997</v>
          </cell>
          <cell r="I23">
            <v>5</v>
          </cell>
          <cell r="J23">
            <v>4.93</v>
          </cell>
          <cell r="K23">
            <v>3.7</v>
          </cell>
          <cell r="L23">
            <v>1.28</v>
          </cell>
          <cell r="O23">
            <v>4.9800000000000004</v>
          </cell>
        </row>
        <row r="24">
          <cell r="A24">
            <v>560050</v>
          </cell>
          <cell r="B24" t="str">
            <v>БУЗУЛУКСКАЯ ГБ № 1</v>
          </cell>
          <cell r="C24">
            <v>29284</v>
          </cell>
          <cell r="D24">
            <v>32669</v>
          </cell>
          <cell r="E24">
            <v>92177</v>
          </cell>
          <cell r="F24">
            <v>82759</v>
          </cell>
          <cell r="G24">
            <v>0.31769999999999998</v>
          </cell>
          <cell r="H24">
            <v>0.3947</v>
          </cell>
          <cell r="I24">
            <v>5</v>
          </cell>
          <cell r="J24">
            <v>4.17</v>
          </cell>
          <cell r="K24">
            <v>3.9</v>
          </cell>
          <cell r="L24">
            <v>0.92</v>
          </cell>
          <cell r="O24">
            <v>4.82</v>
          </cell>
        </row>
        <row r="25">
          <cell r="A25">
            <v>560051</v>
          </cell>
          <cell r="B25" t="str">
            <v>БУЗУЛУКСКАЯ РБ</v>
          </cell>
          <cell r="C25">
            <v>34834</v>
          </cell>
          <cell r="D25">
            <v>41797</v>
          </cell>
          <cell r="E25">
            <v>173993</v>
          </cell>
          <cell r="F25">
            <v>73458</v>
          </cell>
          <cell r="G25">
            <v>0.20019999999999999</v>
          </cell>
          <cell r="H25">
            <v>0.56899999999999995</v>
          </cell>
          <cell r="I25">
            <v>2.4</v>
          </cell>
          <cell r="J25">
            <v>5</v>
          </cell>
          <cell r="K25">
            <v>1.87</v>
          </cell>
          <cell r="L25">
            <v>1.1000000000000001</v>
          </cell>
          <cell r="O25">
            <v>2.97</v>
          </cell>
        </row>
        <row r="26">
          <cell r="A26">
            <v>560052</v>
          </cell>
          <cell r="B26" t="str">
            <v>АБДУЛИНСКАЯ ГБ</v>
          </cell>
          <cell r="C26">
            <v>20325</v>
          </cell>
          <cell r="D26">
            <v>26169</v>
          </cell>
          <cell r="E26">
            <v>62614</v>
          </cell>
          <cell r="F26">
            <v>42358</v>
          </cell>
          <cell r="G26">
            <v>0.3246</v>
          </cell>
          <cell r="H26">
            <v>0.61780000000000002</v>
          </cell>
          <cell r="I26">
            <v>5</v>
          </cell>
          <cell r="J26">
            <v>5</v>
          </cell>
          <cell r="K26">
            <v>3.8</v>
          </cell>
          <cell r="L26">
            <v>1.2</v>
          </cell>
          <cell r="O26">
            <v>5</v>
          </cell>
        </row>
        <row r="27">
          <cell r="A27">
            <v>560053</v>
          </cell>
          <cell r="B27" t="str">
            <v>АДАМОВСКАЯ РБ</v>
          </cell>
          <cell r="C27">
            <v>20770</v>
          </cell>
          <cell r="D27">
            <v>21383</v>
          </cell>
          <cell r="E27">
            <v>48841</v>
          </cell>
          <cell r="F27">
            <v>35010</v>
          </cell>
          <cell r="G27">
            <v>0.42530000000000001</v>
          </cell>
          <cell r="H27">
            <v>0.61080000000000001</v>
          </cell>
          <cell r="I27">
            <v>5</v>
          </cell>
          <cell r="J27">
            <v>5</v>
          </cell>
          <cell r="K27">
            <v>3.85</v>
          </cell>
          <cell r="L27">
            <v>1.1499999999999999</v>
          </cell>
          <cell r="O27">
            <v>5</v>
          </cell>
        </row>
        <row r="28">
          <cell r="A28">
            <v>560054</v>
          </cell>
          <cell r="B28" t="str">
            <v>АКБУЛАКСКАЯ РБ</v>
          </cell>
          <cell r="C28">
            <v>14316</v>
          </cell>
          <cell r="D28">
            <v>23965</v>
          </cell>
          <cell r="E28">
            <v>49702</v>
          </cell>
          <cell r="F28">
            <v>47636</v>
          </cell>
          <cell r="G28">
            <v>0.28799999999999998</v>
          </cell>
          <cell r="H28">
            <v>0.50309999999999999</v>
          </cell>
          <cell r="I28">
            <v>5</v>
          </cell>
          <cell r="J28">
            <v>5</v>
          </cell>
          <cell r="K28">
            <v>3.75</v>
          </cell>
          <cell r="L28">
            <v>1.25</v>
          </cell>
          <cell r="O28">
            <v>5</v>
          </cell>
        </row>
        <row r="29">
          <cell r="A29">
            <v>560055</v>
          </cell>
          <cell r="B29" t="str">
            <v>АЛЕКСАНДРОВСКАЯ РБ</v>
          </cell>
          <cell r="C29">
            <v>17722</v>
          </cell>
          <cell r="D29">
            <v>22194</v>
          </cell>
          <cell r="E29">
            <v>41719</v>
          </cell>
          <cell r="F29">
            <v>32533</v>
          </cell>
          <cell r="G29">
            <v>0.42480000000000001</v>
          </cell>
          <cell r="H29">
            <v>0.68220000000000003</v>
          </cell>
          <cell r="I29">
            <v>5</v>
          </cell>
          <cell r="J29">
            <v>5</v>
          </cell>
          <cell r="K29">
            <v>4</v>
          </cell>
          <cell r="L29">
            <v>1</v>
          </cell>
          <cell r="O29">
            <v>5</v>
          </cell>
        </row>
        <row r="30">
          <cell r="A30">
            <v>560056</v>
          </cell>
          <cell r="B30" t="str">
            <v>АСЕКЕЕВСКАЯ РБ</v>
          </cell>
          <cell r="C30">
            <v>15328</v>
          </cell>
          <cell r="D30">
            <v>20765</v>
          </cell>
          <cell r="E30">
            <v>91201</v>
          </cell>
          <cell r="F30">
            <v>33625</v>
          </cell>
          <cell r="G30">
            <v>0.1681</v>
          </cell>
          <cell r="H30">
            <v>0.61750000000000005</v>
          </cell>
          <cell r="I30">
            <v>0</v>
          </cell>
          <cell r="J30">
            <v>5</v>
          </cell>
          <cell r="K30">
            <v>0</v>
          </cell>
          <cell r="L30">
            <v>0.9</v>
          </cell>
          <cell r="O30">
            <v>0.9</v>
          </cell>
        </row>
        <row r="31">
          <cell r="A31">
            <v>560057</v>
          </cell>
          <cell r="B31" t="str">
            <v>БЕЛЯЕВСКАЯ РБ</v>
          </cell>
          <cell r="C31">
            <v>16070</v>
          </cell>
          <cell r="D31">
            <v>21970</v>
          </cell>
          <cell r="E31">
            <v>60667</v>
          </cell>
          <cell r="F31">
            <v>37367</v>
          </cell>
          <cell r="G31">
            <v>0.26490000000000002</v>
          </cell>
          <cell r="H31">
            <v>0.58799999999999997</v>
          </cell>
          <cell r="I31">
            <v>5</v>
          </cell>
          <cell r="J31">
            <v>5</v>
          </cell>
          <cell r="K31">
            <v>3.95</v>
          </cell>
          <cell r="L31">
            <v>1.05</v>
          </cell>
          <cell r="O31">
            <v>5</v>
          </cell>
        </row>
        <row r="32">
          <cell r="A32">
            <v>560058</v>
          </cell>
          <cell r="B32" t="str">
            <v>ГАЙСКАЯ ГБ</v>
          </cell>
          <cell r="C32">
            <v>35908</v>
          </cell>
          <cell r="D32">
            <v>54891</v>
          </cell>
          <cell r="E32">
            <v>103363</v>
          </cell>
          <cell r="F32">
            <v>90606</v>
          </cell>
          <cell r="G32">
            <v>0.34739999999999999</v>
          </cell>
          <cell r="H32">
            <v>0.60580000000000001</v>
          </cell>
          <cell r="I32">
            <v>5</v>
          </cell>
          <cell r="J32">
            <v>5</v>
          </cell>
          <cell r="K32">
            <v>3.9</v>
          </cell>
          <cell r="L32">
            <v>1.1000000000000001</v>
          </cell>
          <cell r="O32">
            <v>5</v>
          </cell>
        </row>
        <row r="33">
          <cell r="A33">
            <v>560059</v>
          </cell>
          <cell r="B33" t="str">
            <v>ГРАЧЕВСКАЯ РБ</v>
          </cell>
          <cell r="C33">
            <v>11303</v>
          </cell>
          <cell r="D33">
            <v>15222</v>
          </cell>
          <cell r="E33">
            <v>34602</v>
          </cell>
          <cell r="F33">
            <v>27514</v>
          </cell>
          <cell r="G33">
            <v>0.32669999999999999</v>
          </cell>
          <cell r="H33">
            <v>0.55320000000000003</v>
          </cell>
          <cell r="I33">
            <v>5</v>
          </cell>
          <cell r="J33">
            <v>5</v>
          </cell>
          <cell r="K33">
            <v>4</v>
          </cell>
          <cell r="L33">
            <v>1</v>
          </cell>
          <cell r="O33">
            <v>5</v>
          </cell>
        </row>
        <row r="34">
          <cell r="A34">
            <v>560060</v>
          </cell>
          <cell r="B34" t="str">
            <v>ДОМБАРОВСКАЯ РБ</v>
          </cell>
          <cell r="C34">
            <v>17892</v>
          </cell>
          <cell r="D34">
            <v>29549</v>
          </cell>
          <cell r="E34">
            <v>44447</v>
          </cell>
          <cell r="F34">
            <v>45893</v>
          </cell>
          <cell r="G34">
            <v>0.40250000000000002</v>
          </cell>
          <cell r="H34">
            <v>0.64390000000000003</v>
          </cell>
          <cell r="I34">
            <v>5</v>
          </cell>
          <cell r="J34">
            <v>5</v>
          </cell>
          <cell r="K34">
            <v>3.85</v>
          </cell>
          <cell r="L34">
            <v>1.1499999999999999</v>
          </cell>
          <cell r="O34">
            <v>5</v>
          </cell>
        </row>
        <row r="35">
          <cell r="A35">
            <v>560061</v>
          </cell>
          <cell r="B35" t="str">
            <v>ИЛЕКСКАЯ РБ</v>
          </cell>
          <cell r="C35">
            <v>20205</v>
          </cell>
          <cell r="D35">
            <v>30083</v>
          </cell>
          <cell r="E35">
            <v>50622</v>
          </cell>
          <cell r="F35">
            <v>48455</v>
          </cell>
          <cell r="G35">
            <v>0.39910000000000001</v>
          </cell>
          <cell r="H35">
            <v>0.62080000000000002</v>
          </cell>
          <cell r="I35">
            <v>5</v>
          </cell>
          <cell r="J35">
            <v>5</v>
          </cell>
          <cell r="K35">
            <v>3.9</v>
          </cell>
          <cell r="L35">
            <v>1.1000000000000001</v>
          </cell>
          <cell r="O35">
            <v>5</v>
          </cell>
        </row>
        <row r="36">
          <cell r="A36">
            <v>560062</v>
          </cell>
          <cell r="B36" t="str">
            <v>КВАРКЕНСКАЯ РБ</v>
          </cell>
          <cell r="C36">
            <v>10001</v>
          </cell>
          <cell r="D36">
            <v>11400</v>
          </cell>
          <cell r="E36">
            <v>30309</v>
          </cell>
          <cell r="F36">
            <v>20202</v>
          </cell>
          <cell r="G36">
            <v>0.33</v>
          </cell>
          <cell r="H36">
            <v>0.56430000000000002</v>
          </cell>
          <cell r="I36">
            <v>5</v>
          </cell>
          <cell r="J36">
            <v>5</v>
          </cell>
          <cell r="K36">
            <v>4</v>
          </cell>
          <cell r="L36">
            <v>1</v>
          </cell>
          <cell r="O36">
            <v>5</v>
          </cell>
        </row>
        <row r="37">
          <cell r="A37">
            <v>560063</v>
          </cell>
          <cell r="B37" t="str">
            <v>КРАСНОГВАРДЕЙСКАЯ РБ</v>
          </cell>
          <cell r="C37">
            <v>19601</v>
          </cell>
          <cell r="D37">
            <v>24876</v>
          </cell>
          <cell r="E37">
            <v>48255</v>
          </cell>
          <cell r="F37">
            <v>41306</v>
          </cell>
          <cell r="G37">
            <v>0.40620000000000001</v>
          </cell>
          <cell r="H37">
            <v>0.60219999999999996</v>
          </cell>
          <cell r="I37">
            <v>5</v>
          </cell>
          <cell r="J37">
            <v>5</v>
          </cell>
          <cell r="K37">
            <v>3.85</v>
          </cell>
          <cell r="L37">
            <v>1.1499999999999999</v>
          </cell>
          <cell r="O37">
            <v>5</v>
          </cell>
        </row>
        <row r="38">
          <cell r="A38">
            <v>560064</v>
          </cell>
          <cell r="B38" t="str">
            <v>КУВАНДЫКСКАЯ ГБ</v>
          </cell>
          <cell r="C38">
            <v>71406</v>
          </cell>
          <cell r="D38">
            <v>87567</v>
          </cell>
          <cell r="E38">
            <v>151026</v>
          </cell>
          <cell r="F38">
            <v>126112</v>
          </cell>
          <cell r="G38">
            <v>0.4728</v>
          </cell>
          <cell r="H38">
            <v>0.69440000000000002</v>
          </cell>
          <cell r="I38">
            <v>5</v>
          </cell>
          <cell r="J38">
            <v>5</v>
          </cell>
          <cell r="K38">
            <v>3.85</v>
          </cell>
          <cell r="L38">
            <v>1.1499999999999999</v>
          </cell>
          <cell r="O38">
            <v>5</v>
          </cell>
        </row>
        <row r="39">
          <cell r="A39">
            <v>560065</v>
          </cell>
          <cell r="B39" t="str">
            <v>КУРМАНАЕВСКАЯ РБ</v>
          </cell>
          <cell r="C39">
            <v>31308</v>
          </cell>
          <cell r="D39">
            <v>29020</v>
          </cell>
          <cell r="E39">
            <v>76622</v>
          </cell>
          <cell r="F39">
            <v>41458</v>
          </cell>
          <cell r="G39">
            <v>0.40860000000000002</v>
          </cell>
          <cell r="H39">
            <v>0.7</v>
          </cell>
          <cell r="I39">
            <v>5</v>
          </cell>
          <cell r="J39">
            <v>5</v>
          </cell>
          <cell r="K39">
            <v>4.05</v>
          </cell>
          <cell r="L39">
            <v>0.95</v>
          </cell>
          <cell r="O39">
            <v>5</v>
          </cell>
        </row>
        <row r="40">
          <cell r="A40">
            <v>560066</v>
          </cell>
          <cell r="B40" t="str">
            <v>МАТВЕЕВСКАЯ РБ</v>
          </cell>
          <cell r="C40">
            <v>11293</v>
          </cell>
          <cell r="D40">
            <v>15772</v>
          </cell>
          <cell r="E40">
            <v>47743</v>
          </cell>
          <cell r="F40">
            <v>25241</v>
          </cell>
          <cell r="G40">
            <v>0.23649999999999999</v>
          </cell>
          <cell r="H40">
            <v>0.62490000000000001</v>
          </cell>
          <cell r="I40">
            <v>5</v>
          </cell>
          <cell r="J40">
            <v>5</v>
          </cell>
          <cell r="K40">
            <v>4</v>
          </cell>
          <cell r="L40">
            <v>1</v>
          </cell>
          <cell r="O40">
            <v>5</v>
          </cell>
        </row>
        <row r="41">
          <cell r="A41">
            <v>560067</v>
          </cell>
          <cell r="B41" t="str">
            <v>НОВООРСКАЯ РБ</v>
          </cell>
          <cell r="C41">
            <v>18260</v>
          </cell>
          <cell r="D41">
            <v>41773</v>
          </cell>
          <cell r="E41">
            <v>62719</v>
          </cell>
          <cell r="F41">
            <v>68021</v>
          </cell>
          <cell r="G41">
            <v>0.29110000000000003</v>
          </cell>
          <cell r="H41">
            <v>0.61409999999999998</v>
          </cell>
          <cell r="I41">
            <v>5</v>
          </cell>
          <cell r="J41">
            <v>5</v>
          </cell>
          <cell r="K41">
            <v>3.8</v>
          </cell>
          <cell r="L41">
            <v>1.2</v>
          </cell>
          <cell r="O41">
            <v>5</v>
          </cell>
        </row>
        <row r="42">
          <cell r="A42">
            <v>560068</v>
          </cell>
          <cell r="B42" t="str">
            <v>НОВОСЕРГИЕВСКАЯ РБ</v>
          </cell>
          <cell r="C42">
            <v>23908</v>
          </cell>
          <cell r="D42">
            <v>39012</v>
          </cell>
          <cell r="E42">
            <v>76849</v>
          </cell>
          <cell r="F42">
            <v>63012</v>
          </cell>
          <cell r="G42">
            <v>0.31109999999999999</v>
          </cell>
          <cell r="H42">
            <v>0.61909999999999998</v>
          </cell>
          <cell r="I42">
            <v>5</v>
          </cell>
          <cell r="J42">
            <v>5</v>
          </cell>
          <cell r="K42">
            <v>3.9</v>
          </cell>
          <cell r="L42">
            <v>1.1000000000000001</v>
          </cell>
          <cell r="O42">
            <v>5</v>
          </cell>
        </row>
        <row r="43">
          <cell r="A43">
            <v>560069</v>
          </cell>
          <cell r="B43" t="str">
            <v>ОКТЯБРЬСКАЯ РБ</v>
          </cell>
          <cell r="C43">
            <v>40867</v>
          </cell>
          <cell r="D43">
            <v>42092</v>
          </cell>
          <cell r="E43">
            <v>71227</v>
          </cell>
          <cell r="F43">
            <v>57172</v>
          </cell>
          <cell r="G43">
            <v>0.57379999999999998</v>
          </cell>
          <cell r="H43">
            <v>0.73619999999999997</v>
          </cell>
          <cell r="I43">
            <v>5</v>
          </cell>
          <cell r="J43">
            <v>5</v>
          </cell>
          <cell r="K43">
            <v>3.9</v>
          </cell>
          <cell r="L43">
            <v>1.1000000000000001</v>
          </cell>
          <cell r="O43">
            <v>5</v>
          </cell>
        </row>
        <row r="44">
          <cell r="A44">
            <v>560070</v>
          </cell>
          <cell r="B44" t="str">
            <v>ОРЕНБУРГСКАЯ РБ</v>
          </cell>
          <cell r="C44">
            <v>101897</v>
          </cell>
          <cell r="D44">
            <v>124953</v>
          </cell>
          <cell r="E44">
            <v>279530</v>
          </cell>
          <cell r="F44">
            <v>202486</v>
          </cell>
          <cell r="G44">
            <v>0.36449999999999999</v>
          </cell>
          <cell r="H44">
            <v>0.61709999999999998</v>
          </cell>
          <cell r="I44">
            <v>5</v>
          </cell>
          <cell r="J44">
            <v>5</v>
          </cell>
          <cell r="K44">
            <v>3.8</v>
          </cell>
          <cell r="L44">
            <v>1.2</v>
          </cell>
          <cell r="O44">
            <v>5</v>
          </cell>
        </row>
        <row r="45">
          <cell r="A45">
            <v>560071</v>
          </cell>
          <cell r="B45" t="str">
            <v>ПЕРВОМАЙСКАЯ РБ</v>
          </cell>
          <cell r="C45">
            <v>17789</v>
          </cell>
          <cell r="D45">
            <v>28206</v>
          </cell>
          <cell r="E45">
            <v>44896</v>
          </cell>
          <cell r="F45">
            <v>49348</v>
          </cell>
          <cell r="G45">
            <v>0.3962</v>
          </cell>
          <cell r="H45">
            <v>0.5716</v>
          </cell>
          <cell r="I45">
            <v>5</v>
          </cell>
          <cell r="J45">
            <v>5</v>
          </cell>
          <cell r="K45">
            <v>3.75</v>
          </cell>
          <cell r="L45">
            <v>1.25</v>
          </cell>
          <cell r="O45">
            <v>5</v>
          </cell>
        </row>
        <row r="46">
          <cell r="A46">
            <v>560072</v>
          </cell>
          <cell r="B46" t="str">
            <v>ПЕРЕВОЛОЦКАЯ РБ</v>
          </cell>
          <cell r="C46">
            <v>23297</v>
          </cell>
          <cell r="D46">
            <v>39896</v>
          </cell>
          <cell r="E46">
            <v>58495</v>
          </cell>
          <cell r="F46">
            <v>66067</v>
          </cell>
          <cell r="G46">
            <v>0.39829999999999999</v>
          </cell>
          <cell r="H46">
            <v>0.60389999999999999</v>
          </cell>
          <cell r="I46">
            <v>5</v>
          </cell>
          <cell r="J46">
            <v>5</v>
          </cell>
          <cell r="K46">
            <v>3.95</v>
          </cell>
          <cell r="L46">
            <v>1.05</v>
          </cell>
          <cell r="O46">
            <v>5</v>
          </cell>
        </row>
        <row r="47">
          <cell r="A47">
            <v>560073</v>
          </cell>
          <cell r="B47" t="str">
            <v>ПОНОМАРЕВСКАЯ РБ</v>
          </cell>
          <cell r="C47">
            <v>17195</v>
          </cell>
          <cell r="D47">
            <v>12189</v>
          </cell>
          <cell r="E47">
            <v>39815</v>
          </cell>
          <cell r="F47">
            <v>17963</v>
          </cell>
          <cell r="G47">
            <v>0.43190000000000001</v>
          </cell>
          <cell r="H47">
            <v>0.67859999999999998</v>
          </cell>
          <cell r="I47">
            <v>5</v>
          </cell>
          <cell r="J47">
            <v>5</v>
          </cell>
          <cell r="K47">
            <v>4.1500000000000004</v>
          </cell>
          <cell r="L47">
            <v>0.85</v>
          </cell>
          <cell r="O47">
            <v>5</v>
          </cell>
        </row>
        <row r="48">
          <cell r="A48">
            <v>560074</v>
          </cell>
          <cell r="B48" t="str">
            <v>САКМАРСКАЯ  РБ</v>
          </cell>
          <cell r="C48">
            <v>18267</v>
          </cell>
          <cell r="D48">
            <v>25194</v>
          </cell>
          <cell r="E48">
            <v>46748</v>
          </cell>
          <cell r="F48">
            <v>42911</v>
          </cell>
          <cell r="G48">
            <v>0.39079999999999998</v>
          </cell>
          <cell r="H48">
            <v>0.58709999999999996</v>
          </cell>
          <cell r="I48">
            <v>5</v>
          </cell>
          <cell r="J48">
            <v>5</v>
          </cell>
          <cell r="K48">
            <v>3.8</v>
          </cell>
          <cell r="L48">
            <v>1.2</v>
          </cell>
          <cell r="O48">
            <v>5</v>
          </cell>
        </row>
        <row r="49">
          <cell r="A49">
            <v>560075</v>
          </cell>
          <cell r="B49" t="str">
            <v>САРАКТАШСКАЯ РБ</v>
          </cell>
          <cell r="C49">
            <v>39024</v>
          </cell>
          <cell r="D49">
            <v>59835</v>
          </cell>
          <cell r="E49">
            <v>122365</v>
          </cell>
          <cell r="F49">
            <v>84431</v>
          </cell>
          <cell r="G49">
            <v>0.31890000000000002</v>
          </cell>
          <cell r="H49">
            <v>0.7087</v>
          </cell>
          <cell r="I49">
            <v>5</v>
          </cell>
          <cell r="J49">
            <v>5</v>
          </cell>
          <cell r="K49">
            <v>3.85</v>
          </cell>
          <cell r="L49">
            <v>1.1499999999999999</v>
          </cell>
          <cell r="O49">
            <v>5</v>
          </cell>
        </row>
        <row r="50">
          <cell r="A50">
            <v>560076</v>
          </cell>
          <cell r="B50" t="str">
            <v>СВЕТЛИНСКАЯ РБ</v>
          </cell>
          <cell r="C50">
            <v>9423</v>
          </cell>
          <cell r="D50">
            <v>12440</v>
          </cell>
          <cell r="E50">
            <v>23835</v>
          </cell>
          <cell r="F50">
            <v>20890</v>
          </cell>
          <cell r="G50">
            <v>0.39529999999999998</v>
          </cell>
          <cell r="H50">
            <v>0.59550000000000003</v>
          </cell>
          <cell r="I50">
            <v>5</v>
          </cell>
          <cell r="J50">
            <v>5</v>
          </cell>
          <cell r="K50">
            <v>3.9</v>
          </cell>
          <cell r="L50">
            <v>1.1000000000000001</v>
          </cell>
          <cell r="O50">
            <v>5</v>
          </cell>
        </row>
        <row r="51">
          <cell r="A51">
            <v>560077</v>
          </cell>
          <cell r="B51" t="str">
            <v>СЕВЕРНАЯ РБ</v>
          </cell>
          <cell r="C51">
            <v>14941</v>
          </cell>
          <cell r="D51">
            <v>13942</v>
          </cell>
          <cell r="E51">
            <v>54935</v>
          </cell>
          <cell r="F51">
            <v>20979</v>
          </cell>
          <cell r="G51">
            <v>0.27200000000000002</v>
          </cell>
          <cell r="H51">
            <v>0.66459999999999997</v>
          </cell>
          <cell r="I51">
            <v>5</v>
          </cell>
          <cell r="J51">
            <v>5</v>
          </cell>
          <cell r="K51">
            <v>4.1500000000000004</v>
          </cell>
          <cell r="L51">
            <v>0.85</v>
          </cell>
          <cell r="O51">
            <v>5</v>
          </cell>
        </row>
        <row r="52">
          <cell r="A52">
            <v>560078</v>
          </cell>
          <cell r="B52" t="str">
            <v>СОЛЬ-ИЛЕЦКАЯ ГБ</v>
          </cell>
          <cell r="C52">
            <v>19870</v>
          </cell>
          <cell r="D52">
            <v>28273</v>
          </cell>
          <cell r="E52">
            <v>88360</v>
          </cell>
          <cell r="F52">
            <v>53697</v>
          </cell>
          <cell r="G52">
            <v>0.22489999999999999</v>
          </cell>
          <cell r="H52">
            <v>0.52649999999999997</v>
          </cell>
          <cell r="I52">
            <v>4.24</v>
          </cell>
          <cell r="J52">
            <v>5</v>
          </cell>
          <cell r="K52">
            <v>3.18</v>
          </cell>
          <cell r="L52">
            <v>1.25</v>
          </cell>
          <cell r="O52">
            <v>4.43</v>
          </cell>
        </row>
        <row r="53">
          <cell r="A53">
            <v>560079</v>
          </cell>
          <cell r="B53" t="str">
            <v>СОРОЧИНСКАЯ РБ</v>
          </cell>
          <cell r="C53">
            <v>58359</v>
          </cell>
          <cell r="D53">
            <v>62232</v>
          </cell>
          <cell r="E53">
            <v>178787</v>
          </cell>
          <cell r="F53">
            <v>106074</v>
          </cell>
          <cell r="G53">
            <v>0.32640000000000002</v>
          </cell>
          <cell r="H53">
            <v>0.5867</v>
          </cell>
          <cell r="I53">
            <v>5</v>
          </cell>
          <cell r="J53">
            <v>5</v>
          </cell>
          <cell r="K53">
            <v>0</v>
          </cell>
          <cell r="L53">
            <v>1.1000000000000001</v>
          </cell>
          <cell r="M53">
            <v>1</v>
          </cell>
          <cell r="O53">
            <v>1.1000000000000001</v>
          </cell>
        </row>
        <row r="54">
          <cell r="A54">
            <v>560080</v>
          </cell>
          <cell r="B54" t="str">
            <v>ТАШЛИНСКАЯ РБ</v>
          </cell>
          <cell r="C54">
            <v>15759</v>
          </cell>
          <cell r="D54">
            <v>22420</v>
          </cell>
          <cell r="E54">
            <v>53335</v>
          </cell>
          <cell r="F54">
            <v>42142</v>
          </cell>
          <cell r="G54">
            <v>0.29549999999999998</v>
          </cell>
          <cell r="H54">
            <v>0.53200000000000003</v>
          </cell>
          <cell r="I54">
            <v>5</v>
          </cell>
          <cell r="J54">
            <v>5</v>
          </cell>
          <cell r="K54">
            <v>3.9</v>
          </cell>
          <cell r="L54">
            <v>1.1000000000000001</v>
          </cell>
          <cell r="O54">
            <v>5</v>
          </cell>
        </row>
        <row r="55">
          <cell r="A55">
            <v>560081</v>
          </cell>
          <cell r="B55" t="str">
            <v>ТОЦКАЯ РБ</v>
          </cell>
          <cell r="C55">
            <v>23541</v>
          </cell>
          <cell r="D55">
            <v>31808</v>
          </cell>
          <cell r="E55">
            <v>66719</v>
          </cell>
          <cell r="F55">
            <v>55162</v>
          </cell>
          <cell r="G55">
            <v>0.3528</v>
          </cell>
          <cell r="H55">
            <v>0.5766</v>
          </cell>
          <cell r="I55">
            <v>5</v>
          </cell>
          <cell r="J55">
            <v>5</v>
          </cell>
          <cell r="K55">
            <v>3.75</v>
          </cell>
          <cell r="L55">
            <v>1.25</v>
          </cell>
          <cell r="O55">
            <v>5</v>
          </cell>
        </row>
        <row r="56">
          <cell r="A56">
            <v>560082</v>
          </cell>
          <cell r="B56" t="str">
            <v>ТЮЛЬГАНСКАЯ РБ</v>
          </cell>
          <cell r="C56">
            <v>15207</v>
          </cell>
          <cell r="D56">
            <v>20878</v>
          </cell>
          <cell r="E56">
            <v>63512</v>
          </cell>
          <cell r="F56">
            <v>38229</v>
          </cell>
          <cell r="G56">
            <v>0.2394</v>
          </cell>
          <cell r="H56">
            <v>0.54610000000000003</v>
          </cell>
          <cell r="I56">
            <v>5</v>
          </cell>
          <cell r="J56">
            <v>5</v>
          </cell>
          <cell r="K56">
            <v>4.05</v>
          </cell>
          <cell r="L56">
            <v>0.95</v>
          </cell>
          <cell r="O56">
            <v>5</v>
          </cell>
        </row>
        <row r="57">
          <cell r="A57">
            <v>560083</v>
          </cell>
          <cell r="B57" t="str">
            <v>ШАРЛЫКСКАЯ РБ</v>
          </cell>
          <cell r="C57">
            <v>12272</v>
          </cell>
          <cell r="D57">
            <v>21296</v>
          </cell>
          <cell r="E57">
            <v>53559</v>
          </cell>
          <cell r="F57">
            <v>33626</v>
          </cell>
          <cell r="G57">
            <v>0.2291</v>
          </cell>
          <cell r="H57">
            <v>0.63329999999999997</v>
          </cell>
          <cell r="I57">
            <v>4.55</v>
          </cell>
          <cell r="J57">
            <v>5</v>
          </cell>
          <cell r="K57">
            <v>3.69</v>
          </cell>
          <cell r="L57">
            <v>0.95</v>
          </cell>
          <cell r="O57">
            <v>4.6399999999999997</v>
          </cell>
        </row>
        <row r="58">
          <cell r="A58">
            <v>560084</v>
          </cell>
          <cell r="B58" t="str">
            <v>ЯСНЕНСКАЯ ГБ</v>
          </cell>
          <cell r="C58">
            <v>18310</v>
          </cell>
          <cell r="D58">
            <v>27895</v>
          </cell>
          <cell r="E58">
            <v>58564</v>
          </cell>
          <cell r="F58">
            <v>56112</v>
          </cell>
          <cell r="G58">
            <v>0.31259999999999999</v>
          </cell>
          <cell r="H58">
            <v>0.49709999999999999</v>
          </cell>
          <cell r="I58">
            <v>5</v>
          </cell>
          <cell r="J58">
            <v>5</v>
          </cell>
          <cell r="K58">
            <v>3.7</v>
          </cell>
          <cell r="L58">
            <v>1.3</v>
          </cell>
          <cell r="O58">
            <v>5</v>
          </cell>
        </row>
        <row r="59">
          <cell r="A59">
            <v>560085</v>
          </cell>
          <cell r="B59" t="str">
            <v>СТУДЕНЧЕСКАЯ ПОЛИКЛИНИКА ОГУ</v>
          </cell>
          <cell r="C59">
            <v>11136</v>
          </cell>
          <cell r="D59">
            <v>1043</v>
          </cell>
          <cell r="E59">
            <v>34725</v>
          </cell>
          <cell r="F59">
            <v>3325</v>
          </cell>
          <cell r="G59">
            <v>0.32069999999999999</v>
          </cell>
          <cell r="H59">
            <v>0.31369999999999998</v>
          </cell>
          <cell r="I59">
            <v>5</v>
          </cell>
          <cell r="J59">
            <v>3.19</v>
          </cell>
          <cell r="K59">
            <v>4.5999999999999996</v>
          </cell>
          <cell r="L59">
            <v>0.26</v>
          </cell>
          <cell r="O59">
            <v>4.8600000000000003</v>
          </cell>
        </row>
        <row r="60">
          <cell r="A60">
            <v>560086</v>
          </cell>
          <cell r="B60" t="str">
            <v>ОРЕНБУРГ ОКБ НА СТ. ОРЕНБУРГ</v>
          </cell>
          <cell r="C60">
            <v>20446</v>
          </cell>
          <cell r="D60">
            <v>3673</v>
          </cell>
          <cell r="E60">
            <v>71533</v>
          </cell>
          <cell r="F60">
            <v>6176</v>
          </cell>
          <cell r="G60">
            <v>0.2858</v>
          </cell>
          <cell r="H60">
            <v>0.59470000000000001</v>
          </cell>
          <cell r="I60">
            <v>5</v>
          </cell>
          <cell r="J60">
            <v>5</v>
          </cell>
          <cell r="K60">
            <v>4.75</v>
          </cell>
          <cell r="L60">
            <v>0.25</v>
          </cell>
          <cell r="O60">
            <v>5</v>
          </cell>
        </row>
        <row r="61">
          <cell r="A61">
            <v>560087</v>
          </cell>
          <cell r="B61" t="str">
            <v>ОРСКАЯ УБ НА СТ. ОРСК</v>
          </cell>
          <cell r="C61">
            <v>16935</v>
          </cell>
          <cell r="D61">
            <v>1</v>
          </cell>
          <cell r="E61">
            <v>83479</v>
          </cell>
          <cell r="F61">
            <v>1</v>
          </cell>
          <cell r="G61">
            <v>0.2029</v>
          </cell>
          <cell r="H61">
            <v>1</v>
          </cell>
          <cell r="I61">
            <v>2.6</v>
          </cell>
          <cell r="J61">
            <v>5</v>
          </cell>
          <cell r="K61">
            <v>2.6</v>
          </cell>
          <cell r="L61">
            <v>0</v>
          </cell>
          <cell r="O61">
            <v>2.6</v>
          </cell>
        </row>
        <row r="62">
          <cell r="A62">
            <v>560088</v>
          </cell>
          <cell r="B62" t="str">
            <v>БУЗУЛУКСКАЯ УЗЛ.  Б-ЦА НА СТ.  БУЗУЛУК</v>
          </cell>
          <cell r="C62">
            <v>4410</v>
          </cell>
          <cell r="D62">
            <v>0</v>
          </cell>
          <cell r="E62">
            <v>17111</v>
          </cell>
          <cell r="F62">
            <v>0</v>
          </cell>
          <cell r="G62">
            <v>0.25769999999999998</v>
          </cell>
          <cell r="H62">
            <v>0</v>
          </cell>
          <cell r="I62">
            <v>5</v>
          </cell>
          <cell r="J62">
            <v>0</v>
          </cell>
          <cell r="K62">
            <v>5</v>
          </cell>
          <cell r="L62">
            <v>0</v>
          </cell>
          <cell r="O62">
            <v>5</v>
          </cell>
        </row>
        <row r="63">
          <cell r="A63">
            <v>560089</v>
          </cell>
          <cell r="B63" t="str">
            <v>АБДУЛИНСКАЯ УЗЛ. ПОЛ-КА НА СТ. АБДУЛИНО</v>
          </cell>
          <cell r="C63">
            <v>3524</v>
          </cell>
          <cell r="D63">
            <v>0</v>
          </cell>
          <cell r="E63">
            <v>19358</v>
          </cell>
          <cell r="F63">
            <v>0</v>
          </cell>
          <cell r="G63">
            <v>0.182</v>
          </cell>
          <cell r="H63">
            <v>0</v>
          </cell>
          <cell r="I63">
            <v>1.04</v>
          </cell>
          <cell r="J63">
            <v>0</v>
          </cell>
          <cell r="K63">
            <v>1.04</v>
          </cell>
          <cell r="L63">
            <v>0</v>
          </cell>
          <cell r="O63">
            <v>1.04</v>
          </cell>
        </row>
        <row r="64">
          <cell r="A64">
            <v>560096</v>
          </cell>
          <cell r="B64" t="str">
            <v>ОРЕНБУРГ ФИЛИАЛ № 3 ФГКУ "426 ВГ" МО РФ</v>
          </cell>
          <cell r="C64">
            <v>144</v>
          </cell>
          <cell r="D64">
            <v>269</v>
          </cell>
          <cell r="E64">
            <v>633</v>
          </cell>
          <cell r="F64">
            <v>345</v>
          </cell>
          <cell r="G64">
            <v>0.22750000000000001</v>
          </cell>
          <cell r="H64">
            <v>0.77969999999999995</v>
          </cell>
          <cell r="I64">
            <v>4.43</v>
          </cell>
          <cell r="J64">
            <v>5</v>
          </cell>
          <cell r="K64">
            <v>4.12</v>
          </cell>
          <cell r="L64">
            <v>0.35</v>
          </cell>
          <cell r="O64">
            <v>4.47</v>
          </cell>
        </row>
        <row r="65">
          <cell r="A65">
            <v>560098</v>
          </cell>
          <cell r="B65" t="str">
            <v xml:space="preserve">ФКУЗ МСЧ-56 ФСИН РОССИИ </v>
          </cell>
          <cell r="C65">
            <v>2097</v>
          </cell>
          <cell r="D65">
            <v>0</v>
          </cell>
          <cell r="E65">
            <v>6206</v>
          </cell>
          <cell r="F65">
            <v>1</v>
          </cell>
          <cell r="G65">
            <v>0.33789999999999998</v>
          </cell>
          <cell r="H65">
            <v>0</v>
          </cell>
          <cell r="I65">
            <v>5</v>
          </cell>
          <cell r="J65">
            <v>0</v>
          </cell>
          <cell r="K65">
            <v>5</v>
          </cell>
          <cell r="L65">
            <v>0</v>
          </cell>
          <cell r="O65">
            <v>5</v>
          </cell>
        </row>
        <row r="66">
          <cell r="A66">
            <v>560099</v>
          </cell>
          <cell r="B66" t="str">
            <v>МСЧ МВД ПО ОРЕНБУРГСКОЙ ОБЛАСТИ</v>
          </cell>
          <cell r="C66">
            <v>720</v>
          </cell>
          <cell r="D66">
            <v>110</v>
          </cell>
          <cell r="E66">
            <v>2695</v>
          </cell>
          <cell r="F66">
            <v>264</v>
          </cell>
          <cell r="G66">
            <v>0.26719999999999999</v>
          </cell>
          <cell r="H66">
            <v>0.41670000000000001</v>
          </cell>
          <cell r="I66">
            <v>5</v>
          </cell>
          <cell r="J66">
            <v>4.43</v>
          </cell>
          <cell r="K66">
            <v>4.7</v>
          </cell>
          <cell r="L66">
            <v>0.27</v>
          </cell>
          <cell r="O66">
            <v>4.97</v>
          </cell>
        </row>
        <row r="67">
          <cell r="A67">
            <v>560101</v>
          </cell>
          <cell r="B67" t="str">
            <v>ОРЕНБУРГ ООО "КЛИНИКА ПРОМЫШЛЕННОЙ МЕДИЦИНЫ"</v>
          </cell>
          <cell r="C67">
            <v>13454</v>
          </cell>
          <cell r="D67">
            <v>0</v>
          </cell>
          <cell r="E67">
            <v>34132</v>
          </cell>
          <cell r="F67">
            <v>0</v>
          </cell>
          <cell r="G67">
            <v>0.39419999999999999</v>
          </cell>
          <cell r="H67">
            <v>0</v>
          </cell>
          <cell r="I67">
            <v>5</v>
          </cell>
          <cell r="J67">
            <v>0</v>
          </cell>
          <cell r="K67">
            <v>5</v>
          </cell>
          <cell r="L67">
            <v>0</v>
          </cell>
          <cell r="O67">
            <v>5</v>
          </cell>
        </row>
        <row r="68">
          <cell r="A68">
            <v>560206</v>
          </cell>
          <cell r="B68" t="str">
            <v>НОВОТРОИЦК БОЛЬНИЦА СКОРОЙ МЕДИЦИНСКОЙ ПОМОЩИ</v>
          </cell>
          <cell r="C68">
            <v>64769</v>
          </cell>
          <cell r="D68">
            <v>202</v>
          </cell>
          <cell r="E68">
            <v>266869</v>
          </cell>
          <cell r="F68">
            <v>960</v>
          </cell>
          <cell r="G68">
            <v>0.2427</v>
          </cell>
          <cell r="H68">
            <v>0.2104</v>
          </cell>
          <cell r="I68">
            <v>5</v>
          </cell>
          <cell r="J68">
            <v>1.95</v>
          </cell>
          <cell r="K68">
            <v>5</v>
          </cell>
          <cell r="L68">
            <v>0</v>
          </cell>
          <cell r="O68">
            <v>5</v>
          </cell>
        </row>
      </sheetData>
      <sheetData sheetId="3">
        <row r="5">
          <cell r="A5">
            <v>560002</v>
          </cell>
          <cell r="B5" t="str">
            <v>ОРЕНБУРГ ОБЛАСТНАЯ КБ  № 2</v>
          </cell>
          <cell r="C5">
            <v>2957</v>
          </cell>
          <cell r="D5">
            <v>3936</v>
          </cell>
          <cell r="E5">
            <v>0.75129999999999997</v>
          </cell>
          <cell r="F5">
            <v>3.88</v>
          </cell>
          <cell r="H5">
            <v>3.88</v>
          </cell>
        </row>
        <row r="6">
          <cell r="A6">
            <v>560014</v>
          </cell>
          <cell r="B6" t="str">
            <v>ОРЕНБУРГ ГБОУ ВПО ОРГМУ МИНЗДРАВА</v>
          </cell>
          <cell r="C6">
            <v>500</v>
          </cell>
          <cell r="D6">
            <v>703</v>
          </cell>
          <cell r="E6">
            <v>0.71120000000000005</v>
          </cell>
          <cell r="F6">
            <v>3.67</v>
          </cell>
          <cell r="H6">
            <v>3.49</v>
          </cell>
        </row>
        <row r="7">
          <cell r="A7">
            <v>560017</v>
          </cell>
          <cell r="B7" t="str">
            <v>ОРЕНБУРГ ГБУЗ ГКБ №1</v>
          </cell>
          <cell r="C7">
            <v>14189</v>
          </cell>
          <cell r="D7">
            <v>18455</v>
          </cell>
          <cell r="E7">
            <v>0.76880000000000004</v>
          </cell>
          <cell r="F7">
            <v>3.97</v>
          </cell>
          <cell r="H7">
            <v>3.97</v>
          </cell>
        </row>
        <row r="8">
          <cell r="A8">
            <v>560019</v>
          </cell>
          <cell r="B8" t="str">
            <v>ОРЕНБУРГ ГАУЗ ГКБ  №3</v>
          </cell>
          <cell r="C8">
            <v>19443</v>
          </cell>
          <cell r="D8">
            <v>22032</v>
          </cell>
          <cell r="E8">
            <v>0.88249999999999995</v>
          </cell>
          <cell r="F8">
            <v>4.58</v>
          </cell>
          <cell r="G8">
            <v>1</v>
          </cell>
          <cell r="H8">
            <v>0</v>
          </cell>
        </row>
        <row r="9">
          <cell r="A9">
            <v>560021</v>
          </cell>
          <cell r="B9" t="str">
            <v>ОРЕНБУРГ ГБУЗ ГКБ № 5</v>
          </cell>
          <cell r="C9">
            <v>12042</v>
          </cell>
          <cell r="D9">
            <v>13986</v>
          </cell>
          <cell r="E9">
            <v>0.86099999999999999</v>
          </cell>
          <cell r="F9">
            <v>4.46</v>
          </cell>
          <cell r="H9">
            <v>2.68</v>
          </cell>
        </row>
        <row r="10">
          <cell r="A10">
            <v>560022</v>
          </cell>
          <cell r="B10" t="str">
            <v>ОРЕНБУРГ ГАУЗ ГКБ  №6</v>
          </cell>
          <cell r="C10">
            <v>14615</v>
          </cell>
          <cell r="D10">
            <v>16412</v>
          </cell>
          <cell r="E10">
            <v>0.89049999999999996</v>
          </cell>
          <cell r="F10">
            <v>4.62</v>
          </cell>
          <cell r="H10">
            <v>3.42</v>
          </cell>
        </row>
        <row r="11">
          <cell r="A11">
            <v>560024</v>
          </cell>
          <cell r="B11" t="str">
            <v>ОРЕНБУРГ ГАУЗ ДГКБ</v>
          </cell>
          <cell r="C11">
            <v>221</v>
          </cell>
          <cell r="D11">
            <v>359</v>
          </cell>
          <cell r="E11">
            <v>0.61560000000000004</v>
          </cell>
          <cell r="F11">
            <v>3.16</v>
          </cell>
          <cell r="H11">
            <v>0.16</v>
          </cell>
        </row>
        <row r="12">
          <cell r="A12">
            <v>560026</v>
          </cell>
          <cell r="B12" t="str">
            <v>ОРЕНБУРГ ГАУЗ ГКБ ИМ. ПИРОГОВА Н.И.</v>
          </cell>
          <cell r="C12">
            <v>21925</v>
          </cell>
          <cell r="D12">
            <v>23166</v>
          </cell>
          <cell r="E12">
            <v>0.94640000000000002</v>
          </cell>
          <cell r="F12">
            <v>4.92</v>
          </cell>
          <cell r="H12">
            <v>4.08</v>
          </cell>
        </row>
        <row r="13">
          <cell r="A13">
            <v>560032</v>
          </cell>
          <cell r="B13" t="str">
            <v>ОРСКАЯ ГАУЗ ГБ № 2</v>
          </cell>
          <cell r="C13">
            <v>4785</v>
          </cell>
          <cell r="D13">
            <v>5577</v>
          </cell>
          <cell r="E13">
            <v>0.85799999999999998</v>
          </cell>
          <cell r="F13">
            <v>4.45</v>
          </cell>
          <cell r="H13">
            <v>4.45</v>
          </cell>
        </row>
        <row r="14">
          <cell r="A14">
            <v>560033</v>
          </cell>
          <cell r="B14" t="str">
            <v>ОРСКАЯ ГАУЗ ГБ № 3</v>
          </cell>
          <cell r="C14">
            <v>9292</v>
          </cell>
          <cell r="D14">
            <v>10040</v>
          </cell>
          <cell r="E14">
            <v>0.92549999999999999</v>
          </cell>
          <cell r="F14">
            <v>4.8099999999999996</v>
          </cell>
          <cell r="H14">
            <v>4.8099999999999996</v>
          </cell>
        </row>
        <row r="15">
          <cell r="A15">
            <v>560034</v>
          </cell>
          <cell r="B15" t="str">
            <v>ОРСКАЯ ГАУЗ ГБ № 4</v>
          </cell>
          <cell r="C15">
            <v>8202</v>
          </cell>
          <cell r="D15">
            <v>9197</v>
          </cell>
          <cell r="E15">
            <v>0.89180000000000004</v>
          </cell>
          <cell r="F15">
            <v>4.63</v>
          </cell>
          <cell r="H15">
            <v>4.63</v>
          </cell>
        </row>
        <row r="16">
          <cell r="A16">
            <v>560035</v>
          </cell>
          <cell r="B16" t="str">
            <v>ОРСКАЯ ГАУЗ ГБ № 5</v>
          </cell>
          <cell r="C16">
            <v>7</v>
          </cell>
          <cell r="D16">
            <v>0</v>
          </cell>
          <cell r="E16">
            <v>0</v>
          </cell>
          <cell r="F16">
            <v>0</v>
          </cell>
          <cell r="H16">
            <v>0</v>
          </cell>
        </row>
        <row r="17">
          <cell r="A17">
            <v>560036</v>
          </cell>
          <cell r="B17" t="str">
            <v>ОРСКАЯ ГАУЗ ГБ № 1</v>
          </cell>
          <cell r="C17">
            <v>11084</v>
          </cell>
          <cell r="D17">
            <v>12686</v>
          </cell>
          <cell r="E17">
            <v>0.87370000000000003</v>
          </cell>
          <cell r="F17">
            <v>4.53</v>
          </cell>
          <cell r="H17">
            <v>3.71</v>
          </cell>
        </row>
        <row r="18">
          <cell r="A18">
            <v>560041</v>
          </cell>
          <cell r="B18" t="str">
            <v>НОВОТРОИЦКАЯ ГАУЗ ДГБ</v>
          </cell>
          <cell r="C18">
            <v>2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</row>
        <row r="19">
          <cell r="A19">
            <v>560043</v>
          </cell>
          <cell r="B19" t="str">
            <v>МЕДНОГОРСКАЯ ГБ</v>
          </cell>
          <cell r="C19">
            <v>3192</v>
          </cell>
          <cell r="D19">
            <v>5476</v>
          </cell>
          <cell r="E19">
            <v>0.58289999999999997</v>
          </cell>
          <cell r="F19">
            <v>2.98</v>
          </cell>
          <cell r="H19">
            <v>2.38</v>
          </cell>
        </row>
        <row r="20">
          <cell r="A20">
            <v>560045</v>
          </cell>
          <cell r="B20" t="str">
            <v>БУГУРУСЛАНСКАЯ ГБ</v>
          </cell>
          <cell r="C20">
            <v>3462</v>
          </cell>
          <cell r="D20">
            <v>4724</v>
          </cell>
          <cell r="E20">
            <v>0.7329</v>
          </cell>
          <cell r="F20">
            <v>3.78</v>
          </cell>
          <cell r="H20">
            <v>2.91</v>
          </cell>
        </row>
        <row r="21">
          <cell r="A21">
            <v>560047</v>
          </cell>
          <cell r="B21" t="str">
            <v>БУГУРУСЛАНСКАЯ РБ</v>
          </cell>
          <cell r="C21">
            <v>5347</v>
          </cell>
          <cell r="D21">
            <v>7613</v>
          </cell>
          <cell r="E21">
            <v>0.70240000000000002</v>
          </cell>
          <cell r="F21">
            <v>3.62</v>
          </cell>
          <cell r="H21">
            <v>2.82</v>
          </cell>
        </row>
        <row r="22">
          <cell r="A22">
            <v>560049</v>
          </cell>
          <cell r="B22" t="str">
            <v>БУЗУЛУКСКАЯ ГБ</v>
          </cell>
          <cell r="C22">
            <v>5906</v>
          </cell>
          <cell r="D22">
            <v>8722</v>
          </cell>
          <cell r="E22">
            <v>0.67710000000000004</v>
          </cell>
          <cell r="F22">
            <v>3.49</v>
          </cell>
          <cell r="H22">
            <v>2.58</v>
          </cell>
        </row>
        <row r="23">
          <cell r="A23">
            <v>560050</v>
          </cell>
          <cell r="B23" t="str">
            <v>БУЗУЛУКСКАЯ ГБ № 1</v>
          </cell>
          <cell r="C23">
            <v>5492</v>
          </cell>
          <cell r="D23">
            <v>6592</v>
          </cell>
          <cell r="E23">
            <v>0.83309999999999995</v>
          </cell>
          <cell r="F23">
            <v>4.3099999999999996</v>
          </cell>
          <cell r="H23">
            <v>3.36</v>
          </cell>
        </row>
        <row r="24">
          <cell r="A24">
            <v>560051</v>
          </cell>
          <cell r="B24" t="str">
            <v>БУЗУЛУКСКАЯ РБ</v>
          </cell>
          <cell r="C24">
            <v>4588</v>
          </cell>
          <cell r="D24">
            <v>5961</v>
          </cell>
          <cell r="E24">
            <v>0.76970000000000005</v>
          </cell>
          <cell r="F24">
            <v>3.98</v>
          </cell>
          <cell r="H24">
            <v>3.1</v>
          </cell>
        </row>
        <row r="25">
          <cell r="A25">
            <v>560052</v>
          </cell>
          <cell r="B25" t="str">
            <v>АБДУЛИНСКАЯ ГБ</v>
          </cell>
          <cell r="C25">
            <v>4022</v>
          </cell>
          <cell r="D25">
            <v>4711</v>
          </cell>
          <cell r="E25">
            <v>0.85370000000000001</v>
          </cell>
          <cell r="F25">
            <v>4.42</v>
          </cell>
          <cell r="H25">
            <v>3.36</v>
          </cell>
        </row>
        <row r="26">
          <cell r="A26">
            <v>560053</v>
          </cell>
          <cell r="B26" t="str">
            <v>АДАМОВСКАЯ РБ</v>
          </cell>
          <cell r="C26">
            <v>3048</v>
          </cell>
          <cell r="D26">
            <v>4356</v>
          </cell>
          <cell r="E26">
            <v>0.69969999999999999</v>
          </cell>
          <cell r="F26">
            <v>3.61</v>
          </cell>
          <cell r="H26">
            <v>2.78</v>
          </cell>
        </row>
        <row r="27">
          <cell r="A27">
            <v>560054</v>
          </cell>
          <cell r="B27" t="str">
            <v>АКБУЛАКСКАЯ РБ</v>
          </cell>
          <cell r="C27">
            <v>2231</v>
          </cell>
          <cell r="D27">
            <v>4145</v>
          </cell>
          <cell r="E27">
            <v>0.53820000000000001</v>
          </cell>
          <cell r="F27">
            <v>2.75</v>
          </cell>
          <cell r="H27">
            <v>2.06</v>
          </cell>
        </row>
        <row r="28">
          <cell r="A28">
            <v>560055</v>
          </cell>
          <cell r="B28" t="str">
            <v>АЛЕКСАНДРОВСКАЯ РБ</v>
          </cell>
          <cell r="C28">
            <v>1965</v>
          </cell>
          <cell r="D28">
            <v>3010</v>
          </cell>
          <cell r="E28">
            <v>0.65280000000000005</v>
          </cell>
          <cell r="F28">
            <v>3.36</v>
          </cell>
          <cell r="H28">
            <v>2.69</v>
          </cell>
        </row>
        <row r="29">
          <cell r="A29">
            <v>560056</v>
          </cell>
          <cell r="B29" t="str">
            <v>АСЕКЕЕВСКАЯ РБ</v>
          </cell>
          <cell r="C29">
            <v>3049</v>
          </cell>
          <cell r="D29">
            <v>4128</v>
          </cell>
          <cell r="E29">
            <v>0.73860000000000003</v>
          </cell>
          <cell r="F29">
            <v>3.81</v>
          </cell>
          <cell r="H29">
            <v>3.12</v>
          </cell>
        </row>
        <row r="30">
          <cell r="A30">
            <v>560057</v>
          </cell>
          <cell r="B30" t="str">
            <v>БЕЛЯЕВСКАЯ РБ</v>
          </cell>
          <cell r="C30">
            <v>2447</v>
          </cell>
          <cell r="D30">
            <v>3253</v>
          </cell>
          <cell r="E30">
            <v>0.75219999999999998</v>
          </cell>
          <cell r="F30">
            <v>3.88</v>
          </cell>
          <cell r="H30">
            <v>3.07</v>
          </cell>
        </row>
        <row r="31">
          <cell r="A31">
            <v>560058</v>
          </cell>
          <cell r="B31" t="str">
            <v>ГАЙСКАЯ ГБ</v>
          </cell>
          <cell r="C31">
            <v>6229</v>
          </cell>
          <cell r="D31">
            <v>9006</v>
          </cell>
          <cell r="E31">
            <v>0.69169999999999998</v>
          </cell>
          <cell r="F31">
            <v>3.56</v>
          </cell>
          <cell r="H31">
            <v>2.78</v>
          </cell>
        </row>
        <row r="32">
          <cell r="A32">
            <v>560059</v>
          </cell>
          <cell r="B32" t="str">
            <v>ГРАЧЕВСКАЯ РБ</v>
          </cell>
          <cell r="C32">
            <v>2409</v>
          </cell>
          <cell r="D32">
            <v>2785</v>
          </cell>
          <cell r="E32">
            <v>0.86499999999999999</v>
          </cell>
          <cell r="F32">
            <v>4.4800000000000004</v>
          </cell>
          <cell r="H32">
            <v>3.58</v>
          </cell>
        </row>
        <row r="33">
          <cell r="A33">
            <v>560060</v>
          </cell>
          <cell r="B33" t="str">
            <v>ДОМБАРОВСКАЯ РБ</v>
          </cell>
          <cell r="C33">
            <v>2361</v>
          </cell>
          <cell r="D33">
            <v>3287</v>
          </cell>
          <cell r="E33">
            <v>0.71830000000000005</v>
          </cell>
          <cell r="F33">
            <v>3.7</v>
          </cell>
          <cell r="H33">
            <v>2.85</v>
          </cell>
        </row>
        <row r="34">
          <cell r="A34">
            <v>560061</v>
          </cell>
          <cell r="B34" t="str">
            <v>ИЛЕКСКАЯ РБ</v>
          </cell>
          <cell r="C34">
            <v>2785</v>
          </cell>
          <cell r="D34">
            <v>4692</v>
          </cell>
          <cell r="E34">
            <v>0.59360000000000002</v>
          </cell>
          <cell r="F34">
            <v>3.04</v>
          </cell>
          <cell r="H34">
            <v>2.37</v>
          </cell>
        </row>
        <row r="35">
          <cell r="A35">
            <v>560062</v>
          </cell>
          <cell r="B35" t="str">
            <v>КВАРКЕНСКАЯ РБ</v>
          </cell>
          <cell r="C35">
            <v>1995</v>
          </cell>
          <cell r="D35">
            <v>3688</v>
          </cell>
          <cell r="E35">
            <v>0.54090000000000005</v>
          </cell>
          <cell r="F35">
            <v>2.76</v>
          </cell>
          <cell r="H35">
            <v>2.21</v>
          </cell>
        </row>
        <row r="36">
          <cell r="A36">
            <v>560063</v>
          </cell>
          <cell r="B36" t="str">
            <v>КРАСНОГВАРДЕЙСКАЯ РБ</v>
          </cell>
          <cell r="C36">
            <v>2519</v>
          </cell>
          <cell r="D36">
            <v>3710</v>
          </cell>
          <cell r="E36">
            <v>0.67900000000000005</v>
          </cell>
          <cell r="F36">
            <v>3.5</v>
          </cell>
          <cell r="H36">
            <v>2.7</v>
          </cell>
        </row>
        <row r="37">
          <cell r="A37">
            <v>560064</v>
          </cell>
          <cell r="B37" t="str">
            <v>КУВАНДЫКСКАЯ ГБ</v>
          </cell>
          <cell r="C37">
            <v>5119</v>
          </cell>
          <cell r="D37">
            <v>8368</v>
          </cell>
          <cell r="E37">
            <v>0.61170000000000002</v>
          </cell>
          <cell r="F37">
            <v>3.14</v>
          </cell>
          <cell r="H37">
            <v>2.42</v>
          </cell>
        </row>
        <row r="38">
          <cell r="A38">
            <v>560065</v>
          </cell>
          <cell r="B38" t="str">
            <v>КУРМАНАЕВСКАЯ РБ</v>
          </cell>
          <cell r="C38">
            <v>2872</v>
          </cell>
          <cell r="D38">
            <v>3429</v>
          </cell>
          <cell r="E38">
            <v>0.83760000000000001</v>
          </cell>
          <cell r="F38">
            <v>4.34</v>
          </cell>
          <cell r="H38">
            <v>3.52</v>
          </cell>
        </row>
        <row r="39">
          <cell r="A39">
            <v>560066</v>
          </cell>
          <cell r="B39" t="str">
            <v>МАТВЕЕВСКАЯ РБ</v>
          </cell>
          <cell r="C39">
            <v>1340</v>
          </cell>
          <cell r="D39">
            <v>2345</v>
          </cell>
          <cell r="E39">
            <v>0.57140000000000002</v>
          </cell>
          <cell r="F39">
            <v>2.92</v>
          </cell>
          <cell r="H39">
            <v>2.34</v>
          </cell>
        </row>
        <row r="40">
          <cell r="A40">
            <v>560067</v>
          </cell>
          <cell r="B40" t="str">
            <v>НОВООРСКАЯ РБ</v>
          </cell>
          <cell r="C40">
            <v>4829</v>
          </cell>
          <cell r="D40">
            <v>5643</v>
          </cell>
          <cell r="E40">
            <v>0.85580000000000001</v>
          </cell>
          <cell r="F40">
            <v>4.4400000000000004</v>
          </cell>
          <cell r="H40">
            <v>3.37</v>
          </cell>
        </row>
        <row r="41">
          <cell r="A41">
            <v>560068</v>
          </cell>
          <cell r="B41" t="str">
            <v>НОВОСЕРГИЕВСКАЯ РБ</v>
          </cell>
          <cell r="C41">
            <v>5053</v>
          </cell>
          <cell r="D41">
            <v>6577</v>
          </cell>
          <cell r="E41">
            <v>0.76829999999999998</v>
          </cell>
          <cell r="F41">
            <v>3.97</v>
          </cell>
          <cell r="H41">
            <v>3.1</v>
          </cell>
        </row>
        <row r="42">
          <cell r="A42">
            <v>560069</v>
          </cell>
          <cell r="B42" t="str">
            <v>ОКТЯБРЬСКАЯ РБ</v>
          </cell>
          <cell r="C42">
            <v>3180</v>
          </cell>
          <cell r="D42">
            <v>4164</v>
          </cell>
          <cell r="E42">
            <v>0.76370000000000005</v>
          </cell>
          <cell r="F42">
            <v>3.95</v>
          </cell>
          <cell r="H42">
            <v>3.08</v>
          </cell>
        </row>
        <row r="43">
          <cell r="A43">
            <v>560070</v>
          </cell>
          <cell r="B43" t="str">
            <v>ОРЕНБУРГСКАЯ РБ</v>
          </cell>
          <cell r="C43">
            <v>11228</v>
          </cell>
          <cell r="D43">
            <v>13725</v>
          </cell>
          <cell r="E43">
            <v>0.81810000000000005</v>
          </cell>
          <cell r="F43">
            <v>4.2300000000000004</v>
          </cell>
          <cell r="H43">
            <v>3.21</v>
          </cell>
        </row>
        <row r="44">
          <cell r="A44">
            <v>560071</v>
          </cell>
          <cell r="B44" t="str">
            <v>ПЕРВОМАЙСКАЯ РБ</v>
          </cell>
          <cell r="C44">
            <v>3297</v>
          </cell>
          <cell r="D44">
            <v>4688</v>
          </cell>
          <cell r="E44">
            <v>0.70330000000000004</v>
          </cell>
          <cell r="F44">
            <v>3.62</v>
          </cell>
          <cell r="H44">
            <v>2.72</v>
          </cell>
        </row>
        <row r="45">
          <cell r="A45">
            <v>560072</v>
          </cell>
          <cell r="B45" t="str">
            <v>ПЕРЕВОЛОЦКАЯ РБ</v>
          </cell>
          <cell r="C45">
            <v>4217</v>
          </cell>
          <cell r="D45">
            <v>5195</v>
          </cell>
          <cell r="E45">
            <v>0.81169999999999998</v>
          </cell>
          <cell r="F45">
            <v>4.2</v>
          </cell>
          <cell r="H45">
            <v>3.32</v>
          </cell>
        </row>
        <row r="46">
          <cell r="A46">
            <v>560073</v>
          </cell>
          <cell r="B46" t="str">
            <v>ПОНОМАРЕВСКАЯ РБ</v>
          </cell>
          <cell r="C46">
            <v>2394</v>
          </cell>
          <cell r="D46">
            <v>2940</v>
          </cell>
          <cell r="E46">
            <v>0.81430000000000002</v>
          </cell>
          <cell r="F46">
            <v>4.21</v>
          </cell>
          <cell r="H46">
            <v>3.49</v>
          </cell>
        </row>
        <row r="47">
          <cell r="A47">
            <v>560074</v>
          </cell>
          <cell r="B47" t="str">
            <v>САКМАРСКАЯ  РБ</v>
          </cell>
          <cell r="C47">
            <v>3094</v>
          </cell>
          <cell r="D47">
            <v>4551</v>
          </cell>
          <cell r="E47">
            <v>0.67989999999999995</v>
          </cell>
          <cell r="F47">
            <v>3.5</v>
          </cell>
          <cell r="H47">
            <v>2.66</v>
          </cell>
        </row>
        <row r="48">
          <cell r="A48">
            <v>560075</v>
          </cell>
          <cell r="B48" t="str">
            <v>САРАКТАШСКАЯ РБ</v>
          </cell>
          <cell r="C48">
            <v>6595</v>
          </cell>
          <cell r="D48">
            <v>7442</v>
          </cell>
          <cell r="E48">
            <v>0.88619999999999999</v>
          </cell>
          <cell r="F48">
            <v>4.5999999999999996</v>
          </cell>
          <cell r="H48">
            <v>3.54</v>
          </cell>
        </row>
        <row r="49">
          <cell r="A49">
            <v>560076</v>
          </cell>
          <cell r="B49" t="str">
            <v>СВЕТЛИНСКАЯ РБ</v>
          </cell>
          <cell r="C49">
            <v>1563</v>
          </cell>
          <cell r="D49">
            <v>2476</v>
          </cell>
          <cell r="E49">
            <v>0.63129999999999997</v>
          </cell>
          <cell r="F49">
            <v>3.24</v>
          </cell>
          <cell r="H49">
            <v>2.5299999999999998</v>
          </cell>
        </row>
        <row r="50">
          <cell r="A50">
            <v>560077</v>
          </cell>
          <cell r="B50" t="str">
            <v>СЕВЕРНАЯ РБ</v>
          </cell>
          <cell r="C50">
            <v>1867</v>
          </cell>
          <cell r="D50">
            <v>2799</v>
          </cell>
          <cell r="E50">
            <v>0.66700000000000004</v>
          </cell>
          <cell r="F50">
            <v>3.43</v>
          </cell>
          <cell r="H50">
            <v>2.85</v>
          </cell>
        </row>
        <row r="51">
          <cell r="A51">
            <v>560078</v>
          </cell>
          <cell r="B51" t="str">
            <v>СОЛЬ-ИЛЕЦКАЯ ГБ</v>
          </cell>
          <cell r="C51">
            <v>5266</v>
          </cell>
          <cell r="D51">
            <v>8492</v>
          </cell>
          <cell r="E51">
            <v>0.62009999999999998</v>
          </cell>
          <cell r="F51">
            <v>3.18</v>
          </cell>
          <cell r="H51">
            <v>2.39</v>
          </cell>
        </row>
        <row r="52">
          <cell r="A52">
            <v>560079</v>
          </cell>
          <cell r="B52" t="str">
            <v>СОРОЧИНСКАЯ РБ</v>
          </cell>
          <cell r="C52">
            <v>7619</v>
          </cell>
          <cell r="D52">
            <v>8607</v>
          </cell>
          <cell r="E52">
            <v>0.88519999999999999</v>
          </cell>
          <cell r="F52">
            <v>4.59</v>
          </cell>
          <cell r="H52">
            <v>3.58</v>
          </cell>
        </row>
        <row r="53">
          <cell r="A53">
            <v>560080</v>
          </cell>
          <cell r="B53" t="str">
            <v>ТАШЛИНСКАЯ РБ</v>
          </cell>
          <cell r="C53">
            <v>3587</v>
          </cell>
          <cell r="D53">
            <v>4510</v>
          </cell>
          <cell r="E53">
            <v>0.79530000000000001</v>
          </cell>
          <cell r="F53">
            <v>4.1100000000000003</v>
          </cell>
          <cell r="H53">
            <v>3.21</v>
          </cell>
        </row>
        <row r="54">
          <cell r="A54">
            <v>560081</v>
          </cell>
          <cell r="B54" t="str">
            <v>ТОЦКАЯ РБ</v>
          </cell>
          <cell r="C54">
            <v>3757</v>
          </cell>
          <cell r="D54">
            <v>5280</v>
          </cell>
          <cell r="E54">
            <v>0.71160000000000001</v>
          </cell>
          <cell r="F54">
            <v>3.67</v>
          </cell>
          <cell r="H54">
            <v>2.75</v>
          </cell>
        </row>
        <row r="55">
          <cell r="A55">
            <v>560082</v>
          </cell>
          <cell r="B55" t="str">
            <v>ТЮЛЬГАНСКАЯ РБ</v>
          </cell>
          <cell r="C55">
            <v>2680</v>
          </cell>
          <cell r="D55">
            <v>4075</v>
          </cell>
          <cell r="E55">
            <v>0.65769999999999995</v>
          </cell>
          <cell r="F55">
            <v>3.38</v>
          </cell>
          <cell r="H55">
            <v>2.74</v>
          </cell>
        </row>
        <row r="56">
          <cell r="A56">
            <v>560083</v>
          </cell>
          <cell r="B56" t="str">
            <v>ШАРЛЫКСКАЯ РБ</v>
          </cell>
          <cell r="C56">
            <v>1864</v>
          </cell>
          <cell r="D56">
            <v>3806</v>
          </cell>
          <cell r="E56">
            <v>0.48980000000000001</v>
          </cell>
          <cell r="F56">
            <v>2.4900000000000002</v>
          </cell>
          <cell r="H56">
            <v>2.02</v>
          </cell>
        </row>
        <row r="57">
          <cell r="A57">
            <v>560084</v>
          </cell>
          <cell r="B57" t="str">
            <v>ЯСНЕНСКАЯ ГБ</v>
          </cell>
          <cell r="C57">
            <v>3911</v>
          </cell>
          <cell r="D57">
            <v>5688</v>
          </cell>
          <cell r="E57">
            <v>0.68759999999999999</v>
          </cell>
          <cell r="F57">
            <v>3.54</v>
          </cell>
          <cell r="G57">
            <v>1</v>
          </cell>
          <cell r="H57">
            <v>0</v>
          </cell>
        </row>
        <row r="58">
          <cell r="A58">
            <v>560085</v>
          </cell>
          <cell r="B58" t="str">
            <v>СТУДЕНЧЕСКАЯ ПОЛИКЛИНИКА ОГУ</v>
          </cell>
          <cell r="C58">
            <v>1530</v>
          </cell>
          <cell r="D58">
            <v>2220</v>
          </cell>
          <cell r="E58">
            <v>0.68920000000000003</v>
          </cell>
          <cell r="F58">
            <v>3.55</v>
          </cell>
          <cell r="H58">
            <v>3.27</v>
          </cell>
        </row>
        <row r="59">
          <cell r="A59">
            <v>560086</v>
          </cell>
          <cell r="B59" t="str">
            <v>ОРЕНБУРГ ОКБ НА СТ. ОРЕНБУРГ</v>
          </cell>
          <cell r="C59">
            <v>3663</v>
          </cell>
          <cell r="D59">
            <v>4646</v>
          </cell>
          <cell r="E59">
            <v>0.78839999999999999</v>
          </cell>
          <cell r="F59">
            <v>4.08</v>
          </cell>
          <cell r="H59">
            <v>3.88</v>
          </cell>
        </row>
        <row r="60">
          <cell r="A60">
            <v>560087</v>
          </cell>
          <cell r="B60" t="str">
            <v>ОРСКАЯ УБ НА СТ. ОРСК</v>
          </cell>
          <cell r="C60">
            <v>3083</v>
          </cell>
          <cell r="D60">
            <v>6223</v>
          </cell>
          <cell r="E60">
            <v>0.49540000000000001</v>
          </cell>
          <cell r="F60">
            <v>2.52</v>
          </cell>
          <cell r="H60">
            <v>2.52</v>
          </cell>
        </row>
        <row r="61">
          <cell r="A61">
            <v>560088</v>
          </cell>
          <cell r="B61" t="str">
            <v>БУЗУЛУКСКАЯ УЗЛ.  Б-ЦА НА СТ.  БУЗУЛУК</v>
          </cell>
          <cell r="C61">
            <v>715</v>
          </cell>
          <cell r="D61">
            <v>1359</v>
          </cell>
          <cell r="E61">
            <v>0.52610000000000001</v>
          </cell>
          <cell r="F61">
            <v>2.68</v>
          </cell>
          <cell r="H61">
            <v>2.68</v>
          </cell>
        </row>
        <row r="62">
          <cell r="A62">
            <v>560089</v>
          </cell>
          <cell r="B62" t="str">
            <v>АБДУЛИНСКАЯ УЗЛ. ПОЛ-КА НА СТ. АБДУЛИНО</v>
          </cell>
          <cell r="C62">
            <v>782</v>
          </cell>
          <cell r="D62">
            <v>920</v>
          </cell>
          <cell r="E62">
            <v>0.85</v>
          </cell>
          <cell r="F62">
            <v>4.4000000000000004</v>
          </cell>
          <cell r="H62">
            <v>4.4000000000000004</v>
          </cell>
        </row>
        <row r="63">
          <cell r="A63">
            <v>560096</v>
          </cell>
          <cell r="B63" t="str">
            <v>ОРЕНБУРГ ФИЛИАЛ № 3 ФГКУ "426 ВГ" МО РФ</v>
          </cell>
          <cell r="C63">
            <v>11</v>
          </cell>
          <cell r="D63">
            <v>157</v>
          </cell>
          <cell r="E63">
            <v>7.0099999999999996E-2</v>
          </cell>
          <cell r="F63">
            <v>0.26</v>
          </cell>
          <cell r="H63">
            <v>0.24</v>
          </cell>
        </row>
        <row r="64">
          <cell r="A64">
            <v>560098</v>
          </cell>
          <cell r="B64" t="str">
            <v xml:space="preserve">ФКУЗ МСЧ-56 ФСИН РОССИИ </v>
          </cell>
          <cell r="C64">
            <v>411</v>
          </cell>
          <cell r="D64">
            <v>735</v>
          </cell>
          <cell r="E64">
            <v>0.55920000000000003</v>
          </cell>
          <cell r="F64">
            <v>2.86</v>
          </cell>
          <cell r="H64">
            <v>2.86</v>
          </cell>
        </row>
        <row r="65">
          <cell r="A65">
            <v>560099</v>
          </cell>
          <cell r="B65" t="str">
            <v>МСЧ МВД ПО ОРЕНБУРГСКОЙ ОБЛАСТИ</v>
          </cell>
          <cell r="C65">
            <v>15</v>
          </cell>
          <cell r="D65">
            <v>691</v>
          </cell>
          <cell r="E65">
            <v>2.1700000000000001E-2</v>
          </cell>
          <cell r="F65">
            <v>0</v>
          </cell>
          <cell r="H65">
            <v>0</v>
          </cell>
        </row>
        <row r="66">
          <cell r="A66">
            <v>560101</v>
          </cell>
          <cell r="B66" t="str">
            <v>ОРЕНБУРГ ООО "КЛИНИКА ПРОМЫШЛЕННОЙ МЕДИЦИНЫ"</v>
          </cell>
          <cell r="C66">
            <v>2287</v>
          </cell>
          <cell r="D66">
            <v>2719</v>
          </cell>
          <cell r="E66">
            <v>0.84109999999999996</v>
          </cell>
          <cell r="F66">
            <v>4.3600000000000003</v>
          </cell>
          <cell r="H66">
            <v>4.3600000000000003</v>
          </cell>
        </row>
        <row r="67">
          <cell r="A67">
            <v>560206</v>
          </cell>
          <cell r="B67" t="str">
            <v>НОВОТРОИЦК БОЛЬНИЦА СКОРОЙ МЕДИЦИНСКОЙ ПОМОЩИ</v>
          </cell>
          <cell r="C67">
            <v>17886</v>
          </cell>
          <cell r="D67">
            <v>20477</v>
          </cell>
          <cell r="E67">
            <v>0.87350000000000005</v>
          </cell>
          <cell r="F67">
            <v>4.53</v>
          </cell>
          <cell r="H67">
            <v>4.53</v>
          </cell>
        </row>
      </sheetData>
      <sheetData sheetId="4">
        <row r="5">
          <cell r="A5">
            <v>560002</v>
          </cell>
          <cell r="B5" t="str">
            <v>ОРЕНБУРГ ОБЛАСТНАЯ КБ  № 2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M5">
            <v>0</v>
          </cell>
        </row>
        <row r="6">
          <cell r="A6">
            <v>560014</v>
          </cell>
          <cell r="B6" t="str">
            <v>ОРЕНБУРГ ГБОУ ВПО ОРГМУ МИНЗДРАВА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M6">
            <v>0</v>
          </cell>
        </row>
        <row r="7">
          <cell r="A7">
            <v>560017</v>
          </cell>
          <cell r="B7" t="str">
            <v>ОРЕНБУРГ ГБУЗ ГКБ №1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2</v>
          </cell>
          <cell r="H7">
            <v>2</v>
          </cell>
          <cell r="I7">
            <v>0</v>
          </cell>
          <cell r="J7">
            <v>0</v>
          </cell>
          <cell r="K7">
            <v>0</v>
          </cell>
          <cell r="M7">
            <v>0</v>
          </cell>
        </row>
        <row r="8">
          <cell r="A8">
            <v>560019</v>
          </cell>
          <cell r="B8" t="str">
            <v>ОРЕНБУРГ ГАУЗ ГКБ  №3</v>
          </cell>
          <cell r="C8">
            <v>34</v>
          </cell>
          <cell r="D8">
            <v>46</v>
          </cell>
          <cell r="E8">
            <v>37</v>
          </cell>
          <cell r="F8">
            <v>98</v>
          </cell>
          <cell r="G8">
            <v>1634</v>
          </cell>
          <cell r="H8">
            <v>1849</v>
          </cell>
          <cell r="I8">
            <v>2073</v>
          </cell>
          <cell r="J8">
            <v>0.89190000000000003</v>
          </cell>
          <cell r="K8">
            <v>4.76</v>
          </cell>
          <cell r="M8">
            <v>0.19</v>
          </cell>
        </row>
        <row r="9">
          <cell r="A9">
            <v>560021</v>
          </cell>
          <cell r="B9" t="str">
            <v>ОРЕНБУРГ ГБУЗ ГКБ № 5</v>
          </cell>
          <cell r="C9">
            <v>1332</v>
          </cell>
          <cell r="D9">
            <v>1807</v>
          </cell>
          <cell r="E9">
            <v>1759</v>
          </cell>
          <cell r="F9">
            <v>427</v>
          </cell>
          <cell r="G9">
            <v>21743</v>
          </cell>
          <cell r="H9">
            <v>27068</v>
          </cell>
          <cell r="I9">
            <v>31424</v>
          </cell>
          <cell r="J9">
            <v>0.86140000000000005</v>
          </cell>
          <cell r="K9">
            <v>4.59</v>
          </cell>
          <cell r="M9">
            <v>1.84</v>
          </cell>
        </row>
        <row r="10">
          <cell r="A10">
            <v>560022</v>
          </cell>
          <cell r="B10" t="str">
            <v>ОРЕНБУРГ ГАУЗ ГКБ  №6</v>
          </cell>
          <cell r="C10">
            <v>853</v>
          </cell>
          <cell r="D10">
            <v>848</v>
          </cell>
          <cell r="E10">
            <v>714</v>
          </cell>
          <cell r="F10">
            <v>708</v>
          </cell>
          <cell r="G10">
            <v>13197</v>
          </cell>
          <cell r="H10">
            <v>16320</v>
          </cell>
          <cell r="I10">
            <v>19961</v>
          </cell>
          <cell r="J10">
            <v>0.81759999999999999</v>
          </cell>
          <cell r="K10">
            <v>4.3499999999999996</v>
          </cell>
          <cell r="M10">
            <v>1.1299999999999999</v>
          </cell>
        </row>
        <row r="11">
          <cell r="A11">
            <v>560024</v>
          </cell>
          <cell r="B11" t="str">
            <v>ОРЕНБУРГ ГАУЗ ДГКБ</v>
          </cell>
          <cell r="C11">
            <v>2076</v>
          </cell>
          <cell r="D11">
            <v>2242</v>
          </cell>
          <cell r="E11">
            <v>2205</v>
          </cell>
          <cell r="F11">
            <v>1253</v>
          </cell>
          <cell r="G11">
            <v>30895</v>
          </cell>
          <cell r="H11">
            <v>38671</v>
          </cell>
          <cell r="I11">
            <v>41464</v>
          </cell>
          <cell r="J11">
            <v>0.93259999999999998</v>
          </cell>
          <cell r="K11">
            <v>4.9800000000000004</v>
          </cell>
          <cell r="M11">
            <v>4.7300000000000004</v>
          </cell>
        </row>
        <row r="12">
          <cell r="A12">
            <v>560026</v>
          </cell>
          <cell r="B12" t="str">
            <v>ОРЕНБУРГ ГАУЗ ГКБ ИМ. ПИРОГОВА Н.И.</v>
          </cell>
          <cell r="C12">
            <v>816</v>
          </cell>
          <cell r="D12">
            <v>847</v>
          </cell>
          <cell r="E12">
            <v>820</v>
          </cell>
          <cell r="F12">
            <v>302</v>
          </cell>
          <cell r="G12">
            <v>10536</v>
          </cell>
          <cell r="H12">
            <v>13321</v>
          </cell>
          <cell r="I12">
            <v>15156</v>
          </cell>
          <cell r="J12">
            <v>0.87890000000000001</v>
          </cell>
          <cell r="K12">
            <v>4.6900000000000004</v>
          </cell>
          <cell r="M12">
            <v>0.8</v>
          </cell>
        </row>
        <row r="13">
          <cell r="A13">
            <v>560032</v>
          </cell>
          <cell r="B13" t="str">
            <v>ОРСКАЯ ГАУЗ ГБ № 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M13">
            <v>0</v>
          </cell>
        </row>
        <row r="14">
          <cell r="A14">
            <v>560033</v>
          </cell>
          <cell r="B14" t="str">
            <v>ОРСКАЯ ГАУЗ ГБ № 3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M14">
            <v>0</v>
          </cell>
        </row>
        <row r="15">
          <cell r="A15">
            <v>560034</v>
          </cell>
          <cell r="B15" t="str">
            <v>ОРСКАЯ ГАУЗ ГБ № 4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M15">
            <v>0</v>
          </cell>
        </row>
        <row r="16">
          <cell r="A16">
            <v>560035</v>
          </cell>
          <cell r="B16" t="str">
            <v>ОРСКАЯ ГАУЗ ГБ № 5</v>
          </cell>
          <cell r="C16">
            <v>423</v>
          </cell>
          <cell r="D16">
            <v>799</v>
          </cell>
          <cell r="E16">
            <v>1044</v>
          </cell>
          <cell r="F16">
            <v>645</v>
          </cell>
          <cell r="G16">
            <v>18032</v>
          </cell>
          <cell r="H16">
            <v>20943</v>
          </cell>
          <cell r="I16">
            <v>27433</v>
          </cell>
          <cell r="J16">
            <v>0.76339999999999997</v>
          </cell>
          <cell r="K16">
            <v>4.0599999999999996</v>
          </cell>
          <cell r="M16">
            <v>3.82</v>
          </cell>
        </row>
        <row r="17">
          <cell r="A17">
            <v>560036</v>
          </cell>
          <cell r="B17" t="str">
            <v>ОРСКАЯ ГАУЗ ГБ № 1</v>
          </cell>
          <cell r="C17">
            <v>305</v>
          </cell>
          <cell r="D17">
            <v>263</v>
          </cell>
          <cell r="E17">
            <v>287</v>
          </cell>
          <cell r="F17">
            <v>530</v>
          </cell>
          <cell r="G17">
            <v>6027</v>
          </cell>
          <cell r="H17">
            <v>7412</v>
          </cell>
          <cell r="I17">
            <v>8946</v>
          </cell>
          <cell r="J17">
            <v>0.82850000000000001</v>
          </cell>
          <cell r="K17">
            <v>4.41</v>
          </cell>
          <cell r="M17">
            <v>0.79</v>
          </cell>
        </row>
        <row r="18">
          <cell r="A18">
            <v>560041</v>
          </cell>
          <cell r="B18" t="str">
            <v>НОВОТРОИЦКАЯ ГАУЗ ДГБ</v>
          </cell>
          <cell r="C18">
            <v>603</v>
          </cell>
          <cell r="D18">
            <v>676</v>
          </cell>
          <cell r="E18">
            <v>531</v>
          </cell>
          <cell r="F18">
            <v>516</v>
          </cell>
          <cell r="G18">
            <v>10778</v>
          </cell>
          <cell r="H18">
            <v>13104</v>
          </cell>
          <cell r="I18">
            <v>16343</v>
          </cell>
          <cell r="J18">
            <v>0.80179999999999996</v>
          </cell>
          <cell r="K18">
            <v>4.2699999999999996</v>
          </cell>
          <cell r="M18">
            <v>3.93</v>
          </cell>
        </row>
        <row r="19">
          <cell r="A19">
            <v>560043</v>
          </cell>
          <cell r="B19" t="str">
            <v>МЕДНОГОРСКАЯ ГБ</v>
          </cell>
          <cell r="C19">
            <v>75</v>
          </cell>
          <cell r="D19">
            <v>41</v>
          </cell>
          <cell r="E19">
            <v>58</v>
          </cell>
          <cell r="F19">
            <v>248</v>
          </cell>
          <cell r="G19">
            <v>2190</v>
          </cell>
          <cell r="H19">
            <v>2612</v>
          </cell>
          <cell r="I19">
            <v>4463</v>
          </cell>
          <cell r="J19">
            <v>0.58530000000000004</v>
          </cell>
          <cell r="K19">
            <v>3.1</v>
          </cell>
          <cell r="M19">
            <v>0.62</v>
          </cell>
        </row>
        <row r="20">
          <cell r="A20">
            <v>560045</v>
          </cell>
          <cell r="B20" t="str">
            <v>БУГУРУСЛАНСКАЯ ГБ</v>
          </cell>
          <cell r="C20">
            <v>149</v>
          </cell>
          <cell r="D20">
            <v>163</v>
          </cell>
          <cell r="E20">
            <v>155</v>
          </cell>
          <cell r="F20">
            <v>285</v>
          </cell>
          <cell r="G20">
            <v>3492</v>
          </cell>
          <cell r="H20">
            <v>4244</v>
          </cell>
          <cell r="I20">
            <v>4891</v>
          </cell>
          <cell r="J20">
            <v>0.86770000000000003</v>
          </cell>
          <cell r="K20">
            <v>4.62</v>
          </cell>
          <cell r="M20">
            <v>1.06</v>
          </cell>
        </row>
        <row r="21">
          <cell r="A21">
            <v>560047</v>
          </cell>
          <cell r="B21" t="str">
            <v>БУГУРУСЛАНСКАЯ РБ</v>
          </cell>
          <cell r="C21">
            <v>166</v>
          </cell>
          <cell r="D21">
            <v>198</v>
          </cell>
          <cell r="E21">
            <v>204</v>
          </cell>
          <cell r="F21">
            <v>196</v>
          </cell>
          <cell r="G21">
            <v>4658</v>
          </cell>
          <cell r="H21">
            <v>5422</v>
          </cell>
          <cell r="I21">
            <v>7068</v>
          </cell>
          <cell r="J21">
            <v>0.7671</v>
          </cell>
          <cell r="K21">
            <v>4.08</v>
          </cell>
          <cell r="M21">
            <v>0.9</v>
          </cell>
        </row>
        <row r="22">
          <cell r="A22">
            <v>560049</v>
          </cell>
          <cell r="B22" t="str">
            <v>БУЗУЛУКСКАЯ ГБ</v>
          </cell>
          <cell r="C22">
            <v>306</v>
          </cell>
          <cell r="D22">
            <v>296</v>
          </cell>
          <cell r="E22">
            <v>242</v>
          </cell>
          <cell r="F22">
            <v>73</v>
          </cell>
          <cell r="G22">
            <v>6127</v>
          </cell>
          <cell r="H22">
            <v>7044</v>
          </cell>
          <cell r="I22">
            <v>9996</v>
          </cell>
          <cell r="J22">
            <v>0.70469999999999999</v>
          </cell>
          <cell r="K22">
            <v>3.74</v>
          </cell>
          <cell r="M22">
            <v>0.97</v>
          </cell>
        </row>
        <row r="23">
          <cell r="A23">
            <v>560050</v>
          </cell>
          <cell r="B23" t="str">
            <v>БУЗУЛУКСКАЯ ГБ № 1</v>
          </cell>
          <cell r="C23">
            <v>214</v>
          </cell>
          <cell r="D23">
            <v>200</v>
          </cell>
          <cell r="E23">
            <v>186</v>
          </cell>
          <cell r="F23">
            <v>87</v>
          </cell>
          <cell r="G23">
            <v>4293</v>
          </cell>
          <cell r="H23">
            <v>4980</v>
          </cell>
          <cell r="I23">
            <v>6266</v>
          </cell>
          <cell r="J23">
            <v>0.79479999999999995</v>
          </cell>
          <cell r="K23">
            <v>4.2300000000000004</v>
          </cell>
          <cell r="M23">
            <v>0.93</v>
          </cell>
        </row>
        <row r="24">
          <cell r="A24">
            <v>560051</v>
          </cell>
          <cell r="B24" t="str">
            <v>БУЗУЛУКСКАЯ РБ</v>
          </cell>
          <cell r="C24">
            <v>131</v>
          </cell>
          <cell r="D24">
            <v>174</v>
          </cell>
          <cell r="E24">
            <v>164</v>
          </cell>
          <cell r="F24">
            <v>143</v>
          </cell>
          <cell r="G24">
            <v>3129</v>
          </cell>
          <cell r="H24">
            <v>3741</v>
          </cell>
          <cell r="I24">
            <v>5357</v>
          </cell>
          <cell r="J24">
            <v>0.69830000000000003</v>
          </cell>
          <cell r="K24">
            <v>3.71</v>
          </cell>
          <cell r="M24">
            <v>0.82</v>
          </cell>
        </row>
        <row r="25">
          <cell r="A25">
            <v>560052</v>
          </cell>
          <cell r="B25" t="str">
            <v>АБДУЛИНСКАЯ ГБ</v>
          </cell>
          <cell r="C25">
            <v>50</v>
          </cell>
          <cell r="D25">
            <v>29</v>
          </cell>
          <cell r="E25">
            <v>42</v>
          </cell>
          <cell r="F25">
            <v>279</v>
          </cell>
          <cell r="G25">
            <v>3018</v>
          </cell>
          <cell r="H25">
            <v>3418</v>
          </cell>
          <cell r="I25">
            <v>4969</v>
          </cell>
          <cell r="J25">
            <v>0.68789999999999996</v>
          </cell>
          <cell r="K25">
            <v>3.65</v>
          </cell>
          <cell r="M25">
            <v>0.88</v>
          </cell>
        </row>
        <row r="26">
          <cell r="A26">
            <v>560053</v>
          </cell>
          <cell r="B26" t="str">
            <v>АДАМОВСКАЯ РБ</v>
          </cell>
          <cell r="C26">
            <v>50</v>
          </cell>
          <cell r="D26">
            <v>90</v>
          </cell>
          <cell r="E26">
            <v>85</v>
          </cell>
          <cell r="F26">
            <v>183</v>
          </cell>
          <cell r="G26">
            <v>2523</v>
          </cell>
          <cell r="H26">
            <v>2931</v>
          </cell>
          <cell r="I26">
            <v>4384</v>
          </cell>
          <cell r="J26">
            <v>0.66859999999999997</v>
          </cell>
          <cell r="K26">
            <v>3.55</v>
          </cell>
          <cell r="M26">
            <v>0.82</v>
          </cell>
        </row>
        <row r="27">
          <cell r="A27">
            <v>560054</v>
          </cell>
          <cell r="B27" t="str">
            <v>АКБУЛАКСКАЯ РБ</v>
          </cell>
          <cell r="C27">
            <v>29</v>
          </cell>
          <cell r="D27">
            <v>67</v>
          </cell>
          <cell r="E27">
            <v>68</v>
          </cell>
          <cell r="F27">
            <v>166</v>
          </cell>
          <cell r="G27">
            <v>2083</v>
          </cell>
          <cell r="H27">
            <v>2413</v>
          </cell>
          <cell r="I27">
            <v>4852</v>
          </cell>
          <cell r="J27">
            <v>0.49730000000000002</v>
          </cell>
          <cell r="K27">
            <v>2.62</v>
          </cell>
          <cell r="M27">
            <v>0.66</v>
          </cell>
        </row>
        <row r="28">
          <cell r="A28">
            <v>560055</v>
          </cell>
          <cell r="B28" t="str">
            <v>АЛЕКСАНДРОВСКАЯ РБ</v>
          </cell>
          <cell r="C28">
            <v>61</v>
          </cell>
          <cell r="D28">
            <v>70</v>
          </cell>
          <cell r="E28">
            <v>46</v>
          </cell>
          <cell r="F28">
            <v>185</v>
          </cell>
          <cell r="G28">
            <v>1643</v>
          </cell>
          <cell r="H28">
            <v>2005</v>
          </cell>
          <cell r="I28">
            <v>2542</v>
          </cell>
          <cell r="J28">
            <v>0.78869999999999996</v>
          </cell>
          <cell r="K28">
            <v>4.2</v>
          </cell>
          <cell r="M28">
            <v>0.84</v>
          </cell>
        </row>
        <row r="29">
          <cell r="A29">
            <v>560056</v>
          </cell>
          <cell r="B29" t="str">
            <v>АСЕКЕЕВСКАЯ РБ</v>
          </cell>
          <cell r="C29">
            <v>47</v>
          </cell>
          <cell r="D29">
            <v>66</v>
          </cell>
          <cell r="E29">
            <v>69</v>
          </cell>
          <cell r="F29">
            <v>64</v>
          </cell>
          <cell r="G29">
            <v>1900</v>
          </cell>
          <cell r="H29">
            <v>2146</v>
          </cell>
          <cell r="I29">
            <v>3136</v>
          </cell>
          <cell r="J29">
            <v>0.68430000000000002</v>
          </cell>
          <cell r="K29">
            <v>3.63</v>
          </cell>
          <cell r="M29">
            <v>0.65</v>
          </cell>
        </row>
        <row r="30">
          <cell r="A30">
            <v>560057</v>
          </cell>
          <cell r="B30" t="str">
            <v>БЕЛЯЕВСКАЯ РБ</v>
          </cell>
          <cell r="C30">
            <v>108</v>
          </cell>
          <cell r="D30">
            <v>124</v>
          </cell>
          <cell r="E30">
            <v>136</v>
          </cell>
          <cell r="F30">
            <v>174</v>
          </cell>
          <cell r="G30">
            <v>1925</v>
          </cell>
          <cell r="H30">
            <v>2467</v>
          </cell>
          <cell r="I30">
            <v>2929</v>
          </cell>
          <cell r="J30">
            <v>0.84230000000000005</v>
          </cell>
          <cell r="K30">
            <v>4.49</v>
          </cell>
          <cell r="M30">
            <v>0.94</v>
          </cell>
        </row>
        <row r="31">
          <cell r="A31">
            <v>560058</v>
          </cell>
          <cell r="B31" t="str">
            <v>ГАЙСКАЯ ГБ</v>
          </cell>
          <cell r="C31">
            <v>137</v>
          </cell>
          <cell r="D31">
            <v>178</v>
          </cell>
          <cell r="E31">
            <v>205</v>
          </cell>
          <cell r="F31">
            <v>373</v>
          </cell>
          <cell r="G31">
            <v>5250</v>
          </cell>
          <cell r="H31">
            <v>6143</v>
          </cell>
          <cell r="I31">
            <v>8426</v>
          </cell>
          <cell r="J31">
            <v>0.72909999999999997</v>
          </cell>
          <cell r="K31">
            <v>3.87</v>
          </cell>
          <cell r="M31">
            <v>0.85</v>
          </cell>
        </row>
        <row r="32">
          <cell r="A32">
            <v>560059</v>
          </cell>
          <cell r="B32" t="str">
            <v>ГРАЧЕВСКАЯ РБ</v>
          </cell>
          <cell r="C32">
            <v>70</v>
          </cell>
          <cell r="D32">
            <v>66</v>
          </cell>
          <cell r="E32">
            <v>83</v>
          </cell>
          <cell r="F32">
            <v>86</v>
          </cell>
          <cell r="G32">
            <v>1716</v>
          </cell>
          <cell r="H32">
            <v>2021</v>
          </cell>
          <cell r="I32">
            <v>2344</v>
          </cell>
          <cell r="J32">
            <v>0.86219999999999997</v>
          </cell>
          <cell r="K32">
            <v>4.5999999999999996</v>
          </cell>
          <cell r="M32">
            <v>0.92</v>
          </cell>
        </row>
        <row r="33">
          <cell r="A33">
            <v>560060</v>
          </cell>
          <cell r="B33" t="str">
            <v>ДОМБАРОВСКАЯ РБ</v>
          </cell>
          <cell r="C33">
            <v>2</v>
          </cell>
          <cell r="D33">
            <v>22</v>
          </cell>
          <cell r="E33">
            <v>89</v>
          </cell>
          <cell r="F33">
            <v>127</v>
          </cell>
          <cell r="G33">
            <v>2000</v>
          </cell>
          <cell r="H33">
            <v>2240</v>
          </cell>
          <cell r="I33">
            <v>3177</v>
          </cell>
          <cell r="J33">
            <v>0.70509999999999995</v>
          </cell>
          <cell r="K33">
            <v>3.74</v>
          </cell>
          <cell r="M33">
            <v>0.86</v>
          </cell>
        </row>
        <row r="34">
          <cell r="A34">
            <v>560061</v>
          </cell>
          <cell r="B34" t="str">
            <v>ИЛЕКСКАЯ РБ</v>
          </cell>
          <cell r="C34">
            <v>95</v>
          </cell>
          <cell r="D34">
            <v>128</v>
          </cell>
          <cell r="E34">
            <v>132</v>
          </cell>
          <cell r="F34">
            <v>231</v>
          </cell>
          <cell r="G34">
            <v>2610</v>
          </cell>
          <cell r="H34">
            <v>3196</v>
          </cell>
          <cell r="I34">
            <v>4395</v>
          </cell>
          <cell r="J34">
            <v>0.72719999999999996</v>
          </cell>
          <cell r="K34">
            <v>3.86</v>
          </cell>
          <cell r="M34">
            <v>0.85</v>
          </cell>
        </row>
        <row r="35">
          <cell r="A35">
            <v>560062</v>
          </cell>
          <cell r="B35" t="str">
            <v>КВАРКЕНСКАЯ РБ</v>
          </cell>
          <cell r="C35">
            <v>9</v>
          </cell>
          <cell r="D35">
            <v>17</v>
          </cell>
          <cell r="E35">
            <v>23</v>
          </cell>
          <cell r="F35">
            <v>116</v>
          </cell>
          <cell r="G35">
            <v>1089</v>
          </cell>
          <cell r="H35">
            <v>1254</v>
          </cell>
          <cell r="I35">
            <v>3143</v>
          </cell>
          <cell r="J35">
            <v>0.39900000000000002</v>
          </cell>
          <cell r="K35">
            <v>2.09</v>
          </cell>
          <cell r="M35">
            <v>0.42</v>
          </cell>
        </row>
        <row r="36">
          <cell r="A36">
            <v>560063</v>
          </cell>
          <cell r="B36" t="str">
            <v>КРАСНОГВАРДЕЙСКАЯ РБ</v>
          </cell>
          <cell r="C36">
            <v>39</v>
          </cell>
          <cell r="D36">
            <v>90</v>
          </cell>
          <cell r="E36">
            <v>102</v>
          </cell>
          <cell r="F36">
            <v>116</v>
          </cell>
          <cell r="G36">
            <v>2419</v>
          </cell>
          <cell r="H36">
            <v>2766</v>
          </cell>
          <cell r="I36">
            <v>3698</v>
          </cell>
          <cell r="J36">
            <v>0.748</v>
          </cell>
          <cell r="K36">
            <v>3.98</v>
          </cell>
          <cell r="M36">
            <v>0.92</v>
          </cell>
        </row>
        <row r="37">
          <cell r="A37">
            <v>560064</v>
          </cell>
          <cell r="B37" t="str">
            <v>КУВАНДЫКСКАЯ ГБ</v>
          </cell>
          <cell r="C37">
            <v>235</v>
          </cell>
          <cell r="D37">
            <v>248</v>
          </cell>
          <cell r="E37">
            <v>231</v>
          </cell>
          <cell r="F37">
            <v>575</v>
          </cell>
          <cell r="G37">
            <v>5658</v>
          </cell>
          <cell r="H37">
            <v>6947</v>
          </cell>
          <cell r="I37">
            <v>7954</v>
          </cell>
          <cell r="J37">
            <v>0.87339999999999995</v>
          </cell>
          <cell r="K37">
            <v>4.66</v>
          </cell>
          <cell r="M37">
            <v>1.07</v>
          </cell>
        </row>
        <row r="38">
          <cell r="A38">
            <v>560065</v>
          </cell>
          <cell r="B38" t="str">
            <v>КУРМАНАЕВСКАЯ РБ</v>
          </cell>
          <cell r="C38">
            <v>30</v>
          </cell>
          <cell r="D38">
            <v>34</v>
          </cell>
          <cell r="E38">
            <v>74</v>
          </cell>
          <cell r="F38">
            <v>134</v>
          </cell>
          <cell r="G38">
            <v>1734</v>
          </cell>
          <cell r="H38">
            <v>2006</v>
          </cell>
          <cell r="I38">
            <v>2697</v>
          </cell>
          <cell r="J38">
            <v>0.74380000000000002</v>
          </cell>
          <cell r="K38">
            <v>3.95</v>
          </cell>
          <cell r="M38">
            <v>0.75</v>
          </cell>
        </row>
        <row r="39">
          <cell r="A39">
            <v>560066</v>
          </cell>
          <cell r="B39" t="str">
            <v>МАТВЕЕВСКАЯ РБ</v>
          </cell>
          <cell r="C39">
            <v>53</v>
          </cell>
          <cell r="D39">
            <v>57</v>
          </cell>
          <cell r="E39">
            <v>61</v>
          </cell>
          <cell r="F39">
            <v>33</v>
          </cell>
          <cell r="G39">
            <v>1535</v>
          </cell>
          <cell r="H39">
            <v>1739</v>
          </cell>
          <cell r="I39">
            <v>2025</v>
          </cell>
          <cell r="J39">
            <v>0.85880000000000001</v>
          </cell>
          <cell r="K39">
            <v>4.58</v>
          </cell>
          <cell r="M39">
            <v>0.92</v>
          </cell>
        </row>
        <row r="40">
          <cell r="A40">
            <v>560067</v>
          </cell>
          <cell r="B40" t="str">
            <v>НОВООРСКАЯ РБ</v>
          </cell>
          <cell r="C40">
            <v>171</v>
          </cell>
          <cell r="D40">
            <v>127</v>
          </cell>
          <cell r="E40">
            <v>144</v>
          </cell>
          <cell r="F40">
            <v>392</v>
          </cell>
          <cell r="G40">
            <v>3806</v>
          </cell>
          <cell r="H40">
            <v>4640</v>
          </cell>
          <cell r="I40">
            <v>5825</v>
          </cell>
          <cell r="J40">
            <v>0.79659999999999997</v>
          </cell>
          <cell r="K40">
            <v>4.24</v>
          </cell>
          <cell r="M40">
            <v>1.02</v>
          </cell>
        </row>
        <row r="41">
          <cell r="A41">
            <v>560068</v>
          </cell>
          <cell r="B41" t="str">
            <v>НОВОСЕРГИЕВСКАЯ РБ</v>
          </cell>
          <cell r="C41">
            <v>105</v>
          </cell>
          <cell r="D41">
            <v>109</v>
          </cell>
          <cell r="E41">
            <v>143</v>
          </cell>
          <cell r="F41">
            <v>166</v>
          </cell>
          <cell r="G41">
            <v>3769</v>
          </cell>
          <cell r="H41">
            <v>4292</v>
          </cell>
          <cell r="I41">
            <v>6423</v>
          </cell>
          <cell r="J41">
            <v>0.66820000000000002</v>
          </cell>
          <cell r="K41">
            <v>3.55</v>
          </cell>
          <cell r="M41">
            <v>0.78</v>
          </cell>
        </row>
        <row r="42">
          <cell r="A42">
            <v>560069</v>
          </cell>
          <cell r="B42" t="str">
            <v>ОКТЯБРЬСКАЯ РБ</v>
          </cell>
          <cell r="C42">
            <v>111</v>
          </cell>
          <cell r="D42">
            <v>162</v>
          </cell>
          <cell r="E42">
            <v>169</v>
          </cell>
          <cell r="F42">
            <v>108</v>
          </cell>
          <cell r="G42">
            <v>2679</v>
          </cell>
          <cell r="H42">
            <v>3229</v>
          </cell>
          <cell r="I42">
            <v>3795</v>
          </cell>
          <cell r="J42">
            <v>0.85089999999999999</v>
          </cell>
          <cell r="K42">
            <v>4.53</v>
          </cell>
          <cell r="M42">
            <v>1</v>
          </cell>
        </row>
        <row r="43">
          <cell r="A43">
            <v>560070</v>
          </cell>
          <cell r="B43" t="str">
            <v>ОРЕНБУРГСКАЯ РБ</v>
          </cell>
          <cell r="C43">
            <v>565</v>
          </cell>
          <cell r="D43">
            <v>616</v>
          </cell>
          <cell r="E43">
            <v>633</v>
          </cell>
          <cell r="F43">
            <v>833</v>
          </cell>
          <cell r="G43">
            <v>9873</v>
          </cell>
          <cell r="H43">
            <v>12520</v>
          </cell>
          <cell r="I43">
            <v>14546</v>
          </cell>
          <cell r="J43">
            <v>0.86070000000000002</v>
          </cell>
          <cell r="K43">
            <v>4.59</v>
          </cell>
          <cell r="M43">
            <v>1.1000000000000001</v>
          </cell>
        </row>
        <row r="44">
          <cell r="A44">
            <v>560071</v>
          </cell>
          <cell r="B44" t="str">
            <v>ПЕРВОМАЙСКАЯ РБ</v>
          </cell>
          <cell r="C44">
            <v>102</v>
          </cell>
          <cell r="D44">
            <v>57</v>
          </cell>
          <cell r="E44">
            <v>114</v>
          </cell>
          <cell r="F44">
            <v>179</v>
          </cell>
          <cell r="G44">
            <v>3280</v>
          </cell>
          <cell r="H44">
            <v>3732</v>
          </cell>
          <cell r="I44">
            <v>5088</v>
          </cell>
          <cell r="J44">
            <v>0.73350000000000004</v>
          </cell>
          <cell r="K44">
            <v>3.9</v>
          </cell>
          <cell r="M44">
            <v>0.98</v>
          </cell>
        </row>
        <row r="45">
          <cell r="A45">
            <v>560072</v>
          </cell>
          <cell r="B45" t="str">
            <v>ПЕРЕВОЛОЦКАЯ РБ</v>
          </cell>
          <cell r="C45">
            <v>166</v>
          </cell>
          <cell r="D45">
            <v>208</v>
          </cell>
          <cell r="E45">
            <v>209</v>
          </cell>
          <cell r="F45">
            <v>157</v>
          </cell>
          <cell r="G45">
            <v>3207</v>
          </cell>
          <cell r="H45">
            <v>3947</v>
          </cell>
          <cell r="I45">
            <v>4682</v>
          </cell>
          <cell r="J45">
            <v>0.84299999999999997</v>
          </cell>
          <cell r="K45">
            <v>4.49</v>
          </cell>
          <cell r="M45">
            <v>0.94</v>
          </cell>
        </row>
        <row r="46">
          <cell r="A46">
            <v>560073</v>
          </cell>
          <cell r="B46" t="str">
            <v>ПОНОМАРЕВСКАЯ РБ</v>
          </cell>
          <cell r="C46">
            <v>33</v>
          </cell>
          <cell r="D46">
            <v>19</v>
          </cell>
          <cell r="E46">
            <v>28</v>
          </cell>
          <cell r="F46">
            <v>103</v>
          </cell>
          <cell r="G46">
            <v>853</v>
          </cell>
          <cell r="H46">
            <v>1036</v>
          </cell>
          <cell r="I46">
            <v>1996</v>
          </cell>
          <cell r="J46">
            <v>0.51900000000000002</v>
          </cell>
          <cell r="K46">
            <v>2.74</v>
          </cell>
          <cell r="M46">
            <v>0.47</v>
          </cell>
        </row>
        <row r="47">
          <cell r="A47">
            <v>560074</v>
          </cell>
          <cell r="B47" t="str">
            <v>САКМАРСКАЯ  РБ</v>
          </cell>
          <cell r="C47">
            <v>63</v>
          </cell>
          <cell r="D47">
            <v>74</v>
          </cell>
          <cell r="E47">
            <v>128</v>
          </cell>
          <cell r="F47">
            <v>168</v>
          </cell>
          <cell r="G47">
            <v>3169</v>
          </cell>
          <cell r="H47">
            <v>3602</v>
          </cell>
          <cell r="I47">
            <v>4622</v>
          </cell>
          <cell r="J47">
            <v>0.77929999999999999</v>
          </cell>
          <cell r="K47">
            <v>4.1500000000000004</v>
          </cell>
          <cell r="M47">
            <v>1</v>
          </cell>
        </row>
        <row r="48">
          <cell r="A48">
            <v>560075</v>
          </cell>
          <cell r="B48" t="str">
            <v>САРАКТАШСКАЯ РБ</v>
          </cell>
          <cell r="C48">
            <v>308</v>
          </cell>
          <cell r="D48">
            <v>367</v>
          </cell>
          <cell r="E48">
            <v>362</v>
          </cell>
          <cell r="F48">
            <v>475</v>
          </cell>
          <cell r="G48">
            <v>5697</v>
          </cell>
          <cell r="H48">
            <v>7209</v>
          </cell>
          <cell r="I48">
            <v>7662</v>
          </cell>
          <cell r="J48">
            <v>0.94089999999999996</v>
          </cell>
          <cell r="K48">
            <v>5</v>
          </cell>
          <cell r="M48">
            <v>1.1499999999999999</v>
          </cell>
        </row>
        <row r="49">
          <cell r="A49">
            <v>560076</v>
          </cell>
          <cell r="B49" t="str">
            <v>СВЕТЛИНСКАЯ РБ</v>
          </cell>
          <cell r="C49">
            <v>67</v>
          </cell>
          <cell r="D49">
            <v>33</v>
          </cell>
          <cell r="E49">
            <v>24</v>
          </cell>
          <cell r="F49">
            <v>81</v>
          </cell>
          <cell r="G49">
            <v>1040</v>
          </cell>
          <cell r="H49">
            <v>1245</v>
          </cell>
          <cell r="I49">
            <v>2296</v>
          </cell>
          <cell r="J49">
            <v>0.54220000000000002</v>
          </cell>
          <cell r="K49">
            <v>2.86</v>
          </cell>
          <cell r="M49">
            <v>0.63</v>
          </cell>
        </row>
        <row r="50">
          <cell r="A50">
            <v>560077</v>
          </cell>
          <cell r="B50" t="str">
            <v>СЕВЕРНАЯ РБ</v>
          </cell>
          <cell r="C50">
            <v>27</v>
          </cell>
          <cell r="D50">
            <v>56</v>
          </cell>
          <cell r="E50">
            <v>51</v>
          </cell>
          <cell r="F50">
            <v>115</v>
          </cell>
          <cell r="G50">
            <v>1395</v>
          </cell>
          <cell r="H50">
            <v>1644</v>
          </cell>
          <cell r="I50">
            <v>1925</v>
          </cell>
          <cell r="J50">
            <v>0.85399999999999998</v>
          </cell>
          <cell r="K50">
            <v>4.55</v>
          </cell>
          <cell r="M50">
            <v>0.77</v>
          </cell>
        </row>
        <row r="51">
          <cell r="A51">
            <v>560078</v>
          </cell>
          <cell r="B51" t="str">
            <v>СОЛЬ-ИЛЕЦКАЯ ГБ</v>
          </cell>
          <cell r="C51">
            <v>17</v>
          </cell>
          <cell r="D51">
            <v>56</v>
          </cell>
          <cell r="E51">
            <v>139</v>
          </cell>
          <cell r="F51">
            <v>171</v>
          </cell>
          <cell r="G51">
            <v>2985</v>
          </cell>
          <cell r="H51">
            <v>3368</v>
          </cell>
          <cell r="I51">
            <v>9575</v>
          </cell>
          <cell r="J51">
            <v>0.35170000000000001</v>
          </cell>
          <cell r="K51">
            <v>1.83</v>
          </cell>
          <cell r="M51">
            <v>0.46</v>
          </cell>
        </row>
        <row r="52">
          <cell r="A52">
            <v>560079</v>
          </cell>
          <cell r="B52" t="str">
            <v>СОРОЧИНСКАЯ РБ</v>
          </cell>
          <cell r="C52">
            <v>160</v>
          </cell>
          <cell r="D52">
            <v>92</v>
          </cell>
          <cell r="E52">
            <v>89</v>
          </cell>
          <cell r="F52">
            <v>507</v>
          </cell>
          <cell r="G52">
            <v>5551</v>
          </cell>
          <cell r="H52">
            <v>6399</v>
          </cell>
          <cell r="I52">
            <v>8238</v>
          </cell>
          <cell r="J52">
            <v>0.77680000000000005</v>
          </cell>
          <cell r="K52">
            <v>4.13</v>
          </cell>
          <cell r="M52">
            <v>0.91</v>
          </cell>
        </row>
        <row r="53">
          <cell r="A53">
            <v>560080</v>
          </cell>
          <cell r="B53" t="str">
            <v>ТАШЛИНСКАЯ РБ</v>
          </cell>
          <cell r="C53">
            <v>30</v>
          </cell>
          <cell r="D53">
            <v>54</v>
          </cell>
          <cell r="E53">
            <v>102</v>
          </cell>
          <cell r="F53">
            <v>163</v>
          </cell>
          <cell r="G53">
            <v>2822</v>
          </cell>
          <cell r="H53">
            <v>3171</v>
          </cell>
          <cell r="I53">
            <v>4255</v>
          </cell>
          <cell r="J53">
            <v>0.74519999999999997</v>
          </cell>
          <cell r="K53">
            <v>3.96</v>
          </cell>
          <cell r="M53">
            <v>0.87</v>
          </cell>
        </row>
        <row r="54">
          <cell r="A54">
            <v>560081</v>
          </cell>
          <cell r="B54" t="str">
            <v>ТОЦКАЯ РБ</v>
          </cell>
          <cell r="C54">
            <v>158</v>
          </cell>
          <cell r="D54">
            <v>146</v>
          </cell>
          <cell r="E54">
            <v>75</v>
          </cell>
          <cell r="F54">
            <v>209</v>
          </cell>
          <cell r="G54">
            <v>2325</v>
          </cell>
          <cell r="H54">
            <v>2913</v>
          </cell>
          <cell r="I54">
            <v>5636</v>
          </cell>
          <cell r="J54">
            <v>0.51690000000000003</v>
          </cell>
          <cell r="K54">
            <v>2.73</v>
          </cell>
          <cell r="M54">
            <v>0.68</v>
          </cell>
        </row>
        <row r="55">
          <cell r="A55">
            <v>560082</v>
          </cell>
          <cell r="B55" t="str">
            <v>ТЮЛЬГАНСКАЯ РБ</v>
          </cell>
          <cell r="C55">
            <v>57</v>
          </cell>
          <cell r="D55">
            <v>39</v>
          </cell>
          <cell r="E55">
            <v>48</v>
          </cell>
          <cell r="F55">
            <v>180</v>
          </cell>
          <cell r="G55">
            <v>1931</v>
          </cell>
          <cell r="H55">
            <v>2255</v>
          </cell>
          <cell r="I55">
            <v>3225</v>
          </cell>
          <cell r="J55">
            <v>0.69920000000000004</v>
          </cell>
          <cell r="K55">
            <v>3.71</v>
          </cell>
          <cell r="M55">
            <v>0.7</v>
          </cell>
        </row>
        <row r="56">
          <cell r="A56">
            <v>560083</v>
          </cell>
          <cell r="B56" t="str">
            <v>ШАРЛЫКСКАЯ РБ</v>
          </cell>
          <cell r="C56">
            <v>65</v>
          </cell>
          <cell r="D56">
            <v>43</v>
          </cell>
          <cell r="E56">
            <v>68</v>
          </cell>
          <cell r="F56">
            <v>88</v>
          </cell>
          <cell r="G56">
            <v>1885</v>
          </cell>
          <cell r="H56">
            <v>2149</v>
          </cell>
          <cell r="I56">
            <v>2825</v>
          </cell>
          <cell r="J56">
            <v>0.76070000000000004</v>
          </cell>
          <cell r="K56">
            <v>4.05</v>
          </cell>
          <cell r="M56">
            <v>0.77</v>
          </cell>
        </row>
        <row r="57">
          <cell r="A57">
            <v>560084</v>
          </cell>
          <cell r="B57" t="str">
            <v>ЯСНЕНСКАЯ ГБ</v>
          </cell>
          <cell r="C57">
            <v>156</v>
          </cell>
          <cell r="D57">
            <v>129</v>
          </cell>
          <cell r="E57">
            <v>146</v>
          </cell>
          <cell r="F57">
            <v>157</v>
          </cell>
          <cell r="G57">
            <v>2170</v>
          </cell>
          <cell r="H57">
            <v>2758</v>
          </cell>
          <cell r="I57">
            <v>6830</v>
          </cell>
          <cell r="J57">
            <v>0.40379999999999999</v>
          </cell>
          <cell r="K57">
            <v>2.11</v>
          </cell>
          <cell r="M57">
            <v>0.55000000000000004</v>
          </cell>
        </row>
        <row r="58">
          <cell r="A58">
            <v>560085</v>
          </cell>
          <cell r="B58" t="str">
            <v>СТУДЕНЧЕСКАЯ ПОЛИКЛИНИКА ОГУ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7</v>
          </cell>
          <cell r="H58">
            <v>7</v>
          </cell>
          <cell r="I58">
            <v>273</v>
          </cell>
          <cell r="J58">
            <v>2.5600000000000001E-2</v>
          </cell>
          <cell r="K58">
            <v>7.0000000000000007E-2</v>
          </cell>
          <cell r="M58">
            <v>0.01</v>
          </cell>
        </row>
        <row r="59">
          <cell r="A59">
            <v>560086</v>
          </cell>
          <cell r="B59" t="str">
            <v>ОРЕНБУРГ ОКБ НА СТ. ОРЕНБУРГ</v>
          </cell>
          <cell r="C59">
            <v>0</v>
          </cell>
          <cell r="D59">
            <v>0</v>
          </cell>
          <cell r="E59">
            <v>0</v>
          </cell>
          <cell r="F59">
            <v>5</v>
          </cell>
          <cell r="G59">
            <v>212</v>
          </cell>
          <cell r="H59">
            <v>217</v>
          </cell>
          <cell r="I59">
            <v>337</v>
          </cell>
          <cell r="J59">
            <v>0.64390000000000003</v>
          </cell>
          <cell r="K59">
            <v>3.41</v>
          </cell>
          <cell r="M59">
            <v>0.17</v>
          </cell>
        </row>
        <row r="60">
          <cell r="A60">
            <v>560087</v>
          </cell>
          <cell r="B60" t="str">
            <v>ОРСКАЯ УБ НА СТ. ОРСК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M60">
            <v>0</v>
          </cell>
        </row>
        <row r="61">
          <cell r="A61">
            <v>560088</v>
          </cell>
          <cell r="B61" t="str">
            <v>БУЗУЛУКСКАЯ УЗЛ.  Б-ЦА НА СТ.  БУЗУЛУК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M61">
            <v>0</v>
          </cell>
        </row>
        <row r="62">
          <cell r="A62">
            <v>560089</v>
          </cell>
          <cell r="B62" t="str">
            <v>АБДУЛИНСКАЯ УЗЛ. ПОЛ-КА НА СТ. АБДУЛИНО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M62">
            <v>0</v>
          </cell>
        </row>
        <row r="63">
          <cell r="A63">
            <v>560096</v>
          </cell>
          <cell r="B63" t="str">
            <v>ОРЕНБУРГ ФИЛИАЛ № 3 ФГКУ "426 ВГ" МО РФ</v>
          </cell>
          <cell r="C63">
            <v>0</v>
          </cell>
          <cell r="D63">
            <v>0</v>
          </cell>
          <cell r="E63">
            <v>0</v>
          </cell>
          <cell r="F63">
            <v>23</v>
          </cell>
          <cell r="G63">
            <v>3</v>
          </cell>
          <cell r="H63">
            <v>26</v>
          </cell>
          <cell r="I63">
            <v>41</v>
          </cell>
          <cell r="J63">
            <v>0.6341</v>
          </cell>
          <cell r="K63">
            <v>3.36</v>
          </cell>
          <cell r="M63">
            <v>0.24</v>
          </cell>
        </row>
        <row r="64">
          <cell r="A64">
            <v>560098</v>
          </cell>
          <cell r="B64" t="str">
            <v xml:space="preserve">ФКУЗ МСЧ-56 ФСИН РОССИИ 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M64">
            <v>0</v>
          </cell>
        </row>
        <row r="65">
          <cell r="A65">
            <v>560099</v>
          </cell>
          <cell r="B65" t="str">
            <v>МСЧ МВД ПО ОРЕНБУРГСКОЙ ОБЛАСТИ</v>
          </cell>
          <cell r="C65">
            <v>0</v>
          </cell>
          <cell r="D65">
            <v>0</v>
          </cell>
          <cell r="E65">
            <v>0</v>
          </cell>
          <cell r="F65">
            <v>1</v>
          </cell>
          <cell r="G65">
            <v>1</v>
          </cell>
          <cell r="H65">
            <v>2</v>
          </cell>
          <cell r="I65">
            <v>152</v>
          </cell>
          <cell r="J65">
            <v>1.32E-2</v>
          </cell>
          <cell r="K65">
            <v>0</v>
          </cell>
          <cell r="M65">
            <v>0</v>
          </cell>
        </row>
        <row r="66">
          <cell r="A66">
            <v>560101</v>
          </cell>
          <cell r="B66" t="str">
            <v>ОРЕНБУРГ ООО "КЛИНИКА ПРОМЫШЛЕННОЙ МЕДИЦИНЫ"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M66">
            <v>0</v>
          </cell>
        </row>
        <row r="67">
          <cell r="A67">
            <v>560206</v>
          </cell>
          <cell r="B67" t="str">
            <v>НОВОТРОИЦК БОЛЬНИЦА СКОРОЙ МЕДИЦИНСКОЙ ПОМОЩИ</v>
          </cell>
          <cell r="C67">
            <v>2</v>
          </cell>
          <cell r="D67">
            <v>0</v>
          </cell>
          <cell r="E67">
            <v>0</v>
          </cell>
          <cell r="F67">
            <v>4</v>
          </cell>
          <cell r="G67">
            <v>5</v>
          </cell>
          <cell r="H67">
            <v>11</v>
          </cell>
          <cell r="I67">
            <v>241</v>
          </cell>
          <cell r="J67">
            <v>4.5600000000000002E-2</v>
          </cell>
          <cell r="K67">
            <v>0.18</v>
          </cell>
          <cell r="M67">
            <v>0</v>
          </cell>
        </row>
      </sheetData>
      <sheetData sheetId="5">
        <row r="6">
          <cell r="A6">
            <v>560002</v>
          </cell>
          <cell r="B6" t="str">
            <v>ОРЕНБУРГ ОБЛАСТНАЯ КБ  № 2</v>
          </cell>
          <cell r="C6">
            <v>3429</v>
          </cell>
          <cell r="D6">
            <v>0</v>
          </cell>
          <cell r="E6">
            <v>16317</v>
          </cell>
          <cell r="F6">
            <v>1</v>
          </cell>
          <cell r="G6">
            <v>0.21010000000000001</v>
          </cell>
          <cell r="H6">
            <v>0</v>
          </cell>
          <cell r="I6">
            <v>0.78</v>
          </cell>
          <cell r="J6">
            <v>0</v>
          </cell>
          <cell r="K6">
            <v>0.78</v>
          </cell>
          <cell r="L6">
            <v>0</v>
          </cell>
          <cell r="O6">
            <v>0.78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447</v>
          </cell>
          <cell r="D7">
            <v>14</v>
          </cell>
          <cell r="E7">
            <v>4097</v>
          </cell>
          <cell r="F7">
            <v>210</v>
          </cell>
          <cell r="G7">
            <v>0.1091</v>
          </cell>
          <cell r="H7">
            <v>6.6699999999999995E-2</v>
          </cell>
          <cell r="I7">
            <v>0.38</v>
          </cell>
          <cell r="J7">
            <v>0.23</v>
          </cell>
          <cell r="K7">
            <v>0.36</v>
          </cell>
          <cell r="L7">
            <v>0.01</v>
          </cell>
          <cell r="O7">
            <v>0.37</v>
          </cell>
        </row>
        <row r="8">
          <cell r="A8">
            <v>560017</v>
          </cell>
          <cell r="B8" t="str">
            <v>ОРЕНБУРГ ГБУЗ ГКБ №1</v>
          </cell>
          <cell r="C8">
            <v>17403</v>
          </cell>
          <cell r="D8">
            <v>3</v>
          </cell>
          <cell r="E8">
            <v>75287</v>
          </cell>
          <cell r="F8">
            <v>7</v>
          </cell>
          <cell r="G8">
            <v>0.23119999999999999</v>
          </cell>
          <cell r="H8">
            <v>0.42859999999999998</v>
          </cell>
          <cell r="I8">
            <v>0.87</v>
          </cell>
          <cell r="J8">
            <v>1.73</v>
          </cell>
          <cell r="K8">
            <v>0.87</v>
          </cell>
          <cell r="L8">
            <v>0</v>
          </cell>
          <cell r="O8">
            <v>0.87</v>
          </cell>
        </row>
        <row r="9">
          <cell r="A9">
            <v>560019</v>
          </cell>
          <cell r="B9" t="str">
            <v>ОРЕНБУРГ ГАУЗ ГКБ  №3</v>
          </cell>
          <cell r="C9">
            <v>22362</v>
          </cell>
          <cell r="D9">
            <v>807</v>
          </cell>
          <cell r="E9">
            <v>88376</v>
          </cell>
          <cell r="F9">
            <v>3647</v>
          </cell>
          <cell r="G9">
            <v>0.253</v>
          </cell>
          <cell r="H9">
            <v>0.2213</v>
          </cell>
          <cell r="I9">
            <v>0.95</v>
          </cell>
          <cell r="J9">
            <v>0.87</v>
          </cell>
          <cell r="K9">
            <v>0.91</v>
          </cell>
          <cell r="L9">
            <v>0.03</v>
          </cell>
          <cell r="O9">
            <v>0.94</v>
          </cell>
        </row>
        <row r="10">
          <cell r="A10">
            <v>560021</v>
          </cell>
          <cell r="B10" t="str">
            <v>ОРЕНБУРГ ГБУЗ ГКБ № 5</v>
          </cell>
          <cell r="C10">
            <v>11651</v>
          </cell>
          <cell r="D10">
            <v>11614</v>
          </cell>
          <cell r="E10">
            <v>55510</v>
          </cell>
          <cell r="F10">
            <v>37348</v>
          </cell>
          <cell r="G10">
            <v>0.2099</v>
          </cell>
          <cell r="H10">
            <v>0.311</v>
          </cell>
          <cell r="I10">
            <v>0.78</v>
          </cell>
          <cell r="J10">
            <v>1.24</v>
          </cell>
          <cell r="K10">
            <v>0.47</v>
          </cell>
          <cell r="L10">
            <v>0.5</v>
          </cell>
          <cell r="O10">
            <v>0.97</v>
          </cell>
        </row>
        <row r="11">
          <cell r="A11">
            <v>560022</v>
          </cell>
          <cell r="B11" t="str">
            <v>ОРЕНБУРГ ГАУЗ ГКБ  №6</v>
          </cell>
          <cell r="C11">
            <v>14736</v>
          </cell>
          <cell r="D11">
            <v>6952</v>
          </cell>
          <cell r="E11">
            <v>65985</v>
          </cell>
          <cell r="F11">
            <v>23527</v>
          </cell>
          <cell r="G11">
            <v>0.2233</v>
          </cell>
          <cell r="H11">
            <v>0.29549999999999998</v>
          </cell>
          <cell r="I11">
            <v>0.83</v>
          </cell>
          <cell r="J11">
            <v>1.18</v>
          </cell>
          <cell r="K11">
            <v>0.61</v>
          </cell>
          <cell r="L11">
            <v>0.31</v>
          </cell>
          <cell r="O11">
            <v>0.92</v>
          </cell>
        </row>
        <row r="12">
          <cell r="A12">
            <v>560024</v>
          </cell>
          <cell r="B12" t="str">
            <v>ОРЕНБУРГ ГАУЗ ДГКБ</v>
          </cell>
          <cell r="C12">
            <v>369</v>
          </cell>
          <cell r="D12">
            <v>40726</v>
          </cell>
          <cell r="E12">
            <v>2452</v>
          </cell>
          <cell r="F12">
            <v>49563</v>
          </cell>
          <cell r="G12">
            <v>0.15049999999999999</v>
          </cell>
          <cell r="H12">
            <v>0.82169999999999999</v>
          </cell>
          <cell r="I12">
            <v>0.55000000000000004</v>
          </cell>
          <cell r="J12">
            <v>2</v>
          </cell>
          <cell r="K12">
            <v>0.03</v>
          </cell>
          <cell r="L12">
            <v>1.9</v>
          </cell>
          <cell r="O12">
            <v>1.93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19277</v>
          </cell>
          <cell r="D13">
            <v>5190</v>
          </cell>
          <cell r="E13">
            <v>92889</v>
          </cell>
          <cell r="F13">
            <v>18627</v>
          </cell>
          <cell r="G13">
            <v>0.20749999999999999</v>
          </cell>
          <cell r="H13">
            <v>0.27860000000000001</v>
          </cell>
          <cell r="I13">
            <v>0.77</v>
          </cell>
          <cell r="J13">
            <v>1.1100000000000001</v>
          </cell>
          <cell r="K13">
            <v>0.64</v>
          </cell>
          <cell r="L13">
            <v>0.19</v>
          </cell>
          <cell r="O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3643</v>
          </cell>
          <cell r="D14">
            <v>0</v>
          </cell>
          <cell r="E14">
            <v>21033</v>
          </cell>
          <cell r="F14">
            <v>0</v>
          </cell>
          <cell r="G14">
            <v>0.17319999999999999</v>
          </cell>
          <cell r="H14">
            <v>0</v>
          </cell>
          <cell r="I14">
            <v>0.64</v>
          </cell>
          <cell r="J14">
            <v>0</v>
          </cell>
          <cell r="K14">
            <v>0.64</v>
          </cell>
          <cell r="L14">
            <v>0</v>
          </cell>
          <cell r="O14">
            <v>0.64</v>
          </cell>
        </row>
        <row r="15">
          <cell r="A15">
            <v>560033</v>
          </cell>
          <cell r="B15" t="str">
            <v>ОРСКАЯ ГАУЗ ГБ № 3</v>
          </cell>
          <cell r="C15">
            <v>9732</v>
          </cell>
          <cell r="D15">
            <v>0</v>
          </cell>
          <cell r="E15">
            <v>38849</v>
          </cell>
          <cell r="F15">
            <v>0</v>
          </cell>
          <cell r="G15">
            <v>0.2505</v>
          </cell>
          <cell r="H15">
            <v>0</v>
          </cell>
          <cell r="I15">
            <v>0.94</v>
          </cell>
          <cell r="J15">
            <v>0</v>
          </cell>
          <cell r="K15">
            <v>0.94</v>
          </cell>
          <cell r="L15">
            <v>0</v>
          </cell>
          <cell r="O15">
            <v>0.94</v>
          </cell>
        </row>
        <row r="16">
          <cell r="A16">
            <v>560034</v>
          </cell>
          <cell r="B16" t="str">
            <v>ОРСКАЯ ГАУЗ ГБ № 4</v>
          </cell>
          <cell r="C16">
            <v>18500</v>
          </cell>
          <cell r="D16">
            <v>2</v>
          </cell>
          <cell r="E16">
            <v>38587</v>
          </cell>
          <cell r="F16">
            <v>11</v>
          </cell>
          <cell r="G16">
            <v>0.47939999999999999</v>
          </cell>
          <cell r="H16">
            <v>0.18179999999999999</v>
          </cell>
          <cell r="I16">
            <v>1.85</v>
          </cell>
          <cell r="J16">
            <v>0.71</v>
          </cell>
          <cell r="K16">
            <v>1.85</v>
          </cell>
          <cell r="L16">
            <v>0</v>
          </cell>
          <cell r="O16">
            <v>1.85</v>
          </cell>
        </row>
        <row r="17">
          <cell r="A17">
            <v>560035</v>
          </cell>
          <cell r="B17" t="str">
            <v>ОРСКАЯ ГАУЗ ГБ № 5</v>
          </cell>
          <cell r="C17">
            <v>344</v>
          </cell>
          <cell r="D17">
            <v>2882</v>
          </cell>
          <cell r="E17">
            <v>1984</v>
          </cell>
          <cell r="F17">
            <v>30698</v>
          </cell>
          <cell r="G17">
            <v>0.1734</v>
          </cell>
          <cell r="H17">
            <v>9.3899999999999997E-2</v>
          </cell>
          <cell r="I17">
            <v>0.64</v>
          </cell>
          <cell r="J17">
            <v>0.34</v>
          </cell>
          <cell r="K17">
            <v>0.04</v>
          </cell>
          <cell r="L17">
            <v>0.32</v>
          </cell>
          <cell r="O17">
            <v>0.36</v>
          </cell>
        </row>
        <row r="18">
          <cell r="A18">
            <v>560036</v>
          </cell>
          <cell r="B18" t="str">
            <v>ОРСКАЯ ГАУЗ ГБ № 1</v>
          </cell>
          <cell r="C18">
            <v>10274</v>
          </cell>
          <cell r="D18">
            <v>4203</v>
          </cell>
          <cell r="E18">
            <v>47863</v>
          </cell>
          <cell r="F18">
            <v>10717</v>
          </cell>
          <cell r="G18">
            <v>0.2147</v>
          </cell>
          <cell r="H18">
            <v>0.39219999999999999</v>
          </cell>
          <cell r="I18">
            <v>0.8</v>
          </cell>
          <cell r="J18">
            <v>1.58</v>
          </cell>
          <cell r="K18">
            <v>0.66</v>
          </cell>
          <cell r="L18">
            <v>0.28000000000000003</v>
          </cell>
          <cell r="O18">
            <v>0.94</v>
          </cell>
        </row>
        <row r="19">
          <cell r="A19">
            <v>560041</v>
          </cell>
          <cell r="B19" t="str">
            <v>НОВОТРОИЦКАЯ ГАУЗ ДГБ</v>
          </cell>
          <cell r="C19">
            <v>99</v>
          </cell>
          <cell r="D19">
            <v>2508</v>
          </cell>
          <cell r="E19">
            <v>1643</v>
          </cell>
          <cell r="F19">
            <v>19013</v>
          </cell>
          <cell r="G19">
            <v>6.0299999999999999E-2</v>
          </cell>
          <cell r="H19">
            <v>0.13189999999999999</v>
          </cell>
          <cell r="I19">
            <v>0.19</v>
          </cell>
          <cell r="J19">
            <v>0.5</v>
          </cell>
          <cell r="K19">
            <v>0.02</v>
          </cell>
          <cell r="L19">
            <v>0.46</v>
          </cell>
          <cell r="O19">
            <v>0.48</v>
          </cell>
        </row>
        <row r="20">
          <cell r="A20">
            <v>560043</v>
          </cell>
          <cell r="B20" t="str">
            <v>МЕДНОГОРСКАЯ ГБ</v>
          </cell>
          <cell r="C20">
            <v>1362</v>
          </cell>
          <cell r="D20">
            <v>1465</v>
          </cell>
          <cell r="E20">
            <v>21250</v>
          </cell>
          <cell r="F20">
            <v>5177</v>
          </cell>
          <cell r="G20">
            <v>6.4100000000000004E-2</v>
          </cell>
          <cell r="H20">
            <v>0.28299999999999997</v>
          </cell>
          <cell r="I20">
            <v>0.21</v>
          </cell>
          <cell r="J20">
            <v>1.1299999999999999</v>
          </cell>
          <cell r="K20">
            <v>0</v>
          </cell>
          <cell r="L20">
            <v>0.23</v>
          </cell>
          <cell r="M20">
            <v>1</v>
          </cell>
          <cell r="O20">
            <v>0.23</v>
          </cell>
        </row>
        <row r="21">
          <cell r="A21">
            <v>560045</v>
          </cell>
          <cell r="B21" t="str">
            <v>БУГУРУСЛАНСКАЯ ГБ</v>
          </cell>
          <cell r="C21">
            <v>568</v>
          </cell>
          <cell r="D21">
            <v>114</v>
          </cell>
          <cell r="E21">
            <v>19723</v>
          </cell>
          <cell r="F21">
            <v>5820</v>
          </cell>
          <cell r="G21">
            <v>2.8799999999999999E-2</v>
          </cell>
          <cell r="H21">
            <v>1.9599999999999999E-2</v>
          </cell>
          <cell r="I21">
            <v>7.0000000000000007E-2</v>
          </cell>
          <cell r="J21">
            <v>0.03</v>
          </cell>
          <cell r="K21">
            <v>0.05</v>
          </cell>
          <cell r="L21">
            <v>0.01</v>
          </cell>
          <cell r="O21">
            <v>0.06</v>
          </cell>
        </row>
        <row r="22">
          <cell r="A22">
            <v>560047</v>
          </cell>
          <cell r="B22" t="str">
            <v>БУГУРУСЛАНСКАЯ РБ</v>
          </cell>
          <cell r="C22">
            <v>1795</v>
          </cell>
          <cell r="D22">
            <v>344</v>
          </cell>
          <cell r="E22">
            <v>30306</v>
          </cell>
          <cell r="F22">
            <v>8399</v>
          </cell>
          <cell r="G22">
            <v>5.9200000000000003E-2</v>
          </cell>
          <cell r="H22">
            <v>4.1000000000000002E-2</v>
          </cell>
          <cell r="I22">
            <v>0.19</v>
          </cell>
          <cell r="J22">
            <v>0.12</v>
          </cell>
          <cell r="K22">
            <v>0.15</v>
          </cell>
          <cell r="L22">
            <v>0.03</v>
          </cell>
          <cell r="O22">
            <v>0.18</v>
          </cell>
        </row>
        <row r="23">
          <cell r="A23">
            <v>560049</v>
          </cell>
          <cell r="B23" t="str">
            <v>БУЗУЛУКСКАЯ ГБ</v>
          </cell>
          <cell r="C23">
            <v>11957</v>
          </cell>
          <cell r="D23">
            <v>890</v>
          </cell>
          <cell r="E23">
            <v>33494</v>
          </cell>
          <cell r="F23">
            <v>12018</v>
          </cell>
          <cell r="G23">
            <v>0.35699999999999998</v>
          </cell>
          <cell r="H23">
            <v>7.4099999999999999E-2</v>
          </cell>
          <cell r="I23">
            <v>1.36</v>
          </cell>
          <cell r="J23">
            <v>0.26</v>
          </cell>
          <cell r="K23">
            <v>1.01</v>
          </cell>
          <cell r="L23">
            <v>7.0000000000000007E-2</v>
          </cell>
          <cell r="O23">
            <v>1.08</v>
          </cell>
        </row>
        <row r="24">
          <cell r="A24">
            <v>560050</v>
          </cell>
          <cell r="B24" t="str">
            <v>БУЗУЛУКСКАЯ ГБ № 1</v>
          </cell>
          <cell r="C24">
            <v>3783</v>
          </cell>
          <cell r="D24">
            <v>749</v>
          </cell>
          <cell r="E24">
            <v>26767</v>
          </cell>
          <cell r="F24">
            <v>7592</v>
          </cell>
          <cell r="G24">
            <v>0.14130000000000001</v>
          </cell>
          <cell r="H24">
            <v>9.8699999999999996E-2</v>
          </cell>
          <cell r="I24">
            <v>0.51</v>
          </cell>
          <cell r="J24">
            <v>0.36</v>
          </cell>
          <cell r="K24">
            <v>0.4</v>
          </cell>
          <cell r="L24">
            <v>0.08</v>
          </cell>
          <cell r="O24">
            <v>0.48</v>
          </cell>
        </row>
        <row r="25">
          <cell r="A25">
            <v>560051</v>
          </cell>
          <cell r="B25" t="str">
            <v>БУЗУЛУКСКАЯ РБ</v>
          </cell>
          <cell r="C25">
            <v>2232</v>
          </cell>
          <cell r="D25">
            <v>547</v>
          </cell>
          <cell r="E25">
            <v>22677</v>
          </cell>
          <cell r="F25">
            <v>6311</v>
          </cell>
          <cell r="G25">
            <v>9.8400000000000001E-2</v>
          </cell>
          <cell r="H25">
            <v>8.6699999999999999E-2</v>
          </cell>
          <cell r="I25">
            <v>0.34</v>
          </cell>
          <cell r="J25">
            <v>0.31</v>
          </cell>
          <cell r="K25">
            <v>0.27</v>
          </cell>
          <cell r="L25">
            <v>7.0000000000000007E-2</v>
          </cell>
          <cell r="O25">
            <v>0.34</v>
          </cell>
        </row>
        <row r="26">
          <cell r="A26">
            <v>560052</v>
          </cell>
          <cell r="B26" t="str">
            <v>АБДУЛИНСКАЯ ГБ</v>
          </cell>
          <cell r="C26">
            <v>2613</v>
          </cell>
          <cell r="D26">
            <v>430</v>
          </cell>
          <cell r="E26">
            <v>18253</v>
          </cell>
          <cell r="F26">
            <v>5615</v>
          </cell>
          <cell r="G26">
            <v>0.14319999999999999</v>
          </cell>
          <cell r="H26">
            <v>7.6600000000000001E-2</v>
          </cell>
          <cell r="I26">
            <v>0.52</v>
          </cell>
          <cell r="J26">
            <v>0.27</v>
          </cell>
          <cell r="K26">
            <v>0.4</v>
          </cell>
          <cell r="L26">
            <v>0.06</v>
          </cell>
          <cell r="O26">
            <v>0.46</v>
          </cell>
        </row>
        <row r="27">
          <cell r="A27">
            <v>560053</v>
          </cell>
          <cell r="B27" t="str">
            <v>АДАМОВСКАЯ РБ</v>
          </cell>
          <cell r="C27">
            <v>1059</v>
          </cell>
          <cell r="D27">
            <v>309</v>
          </cell>
          <cell r="E27">
            <v>16452</v>
          </cell>
          <cell r="F27">
            <v>4839</v>
          </cell>
          <cell r="G27">
            <v>6.4399999999999999E-2</v>
          </cell>
          <cell r="H27">
            <v>6.3899999999999998E-2</v>
          </cell>
          <cell r="I27">
            <v>0.21</v>
          </cell>
          <cell r="J27">
            <v>0.22</v>
          </cell>
          <cell r="K27">
            <v>0.16</v>
          </cell>
          <cell r="L27">
            <v>0.05</v>
          </cell>
          <cell r="O27">
            <v>0.21</v>
          </cell>
        </row>
        <row r="28">
          <cell r="A28">
            <v>560054</v>
          </cell>
          <cell r="B28" t="str">
            <v>АКБУЛАКСКАЯ РБ</v>
          </cell>
          <cell r="C28">
            <v>1179</v>
          </cell>
          <cell r="D28">
            <v>156</v>
          </cell>
          <cell r="E28">
            <v>16280</v>
          </cell>
          <cell r="F28">
            <v>5390</v>
          </cell>
          <cell r="G28">
            <v>7.2400000000000006E-2</v>
          </cell>
          <cell r="H28">
            <v>2.8899999999999999E-2</v>
          </cell>
          <cell r="I28">
            <v>0.24</v>
          </cell>
          <cell r="J28">
            <v>7.0000000000000007E-2</v>
          </cell>
          <cell r="K28">
            <v>0.18</v>
          </cell>
          <cell r="L28">
            <v>0.02</v>
          </cell>
          <cell r="O28">
            <v>0.2</v>
          </cell>
        </row>
        <row r="29">
          <cell r="A29">
            <v>560055</v>
          </cell>
          <cell r="B29" t="str">
            <v>АЛЕКСАНДРОВСКАЯ РБ</v>
          </cell>
          <cell r="C29">
            <v>2394</v>
          </cell>
          <cell r="D29">
            <v>185</v>
          </cell>
          <cell r="E29">
            <v>11662</v>
          </cell>
          <cell r="F29">
            <v>2910</v>
          </cell>
          <cell r="G29">
            <v>0.20530000000000001</v>
          </cell>
          <cell r="H29">
            <v>6.3600000000000004E-2</v>
          </cell>
          <cell r="I29">
            <v>0.76</v>
          </cell>
          <cell r="J29">
            <v>0.22</v>
          </cell>
          <cell r="K29">
            <v>0.61</v>
          </cell>
          <cell r="L29">
            <v>0.04</v>
          </cell>
          <cell r="O29">
            <v>0.65</v>
          </cell>
        </row>
        <row r="30">
          <cell r="A30">
            <v>560056</v>
          </cell>
          <cell r="B30" t="str">
            <v>АСЕКЕЕВСКАЯ РБ</v>
          </cell>
          <cell r="C30">
            <v>1662</v>
          </cell>
          <cell r="D30">
            <v>170</v>
          </cell>
          <cell r="E30">
            <v>15789</v>
          </cell>
          <cell r="F30">
            <v>3504</v>
          </cell>
          <cell r="G30">
            <v>0.1053</v>
          </cell>
          <cell r="H30">
            <v>4.8500000000000001E-2</v>
          </cell>
          <cell r="I30">
            <v>0.37</v>
          </cell>
          <cell r="J30">
            <v>0.15</v>
          </cell>
          <cell r="K30">
            <v>0.3</v>
          </cell>
          <cell r="L30">
            <v>0.03</v>
          </cell>
          <cell r="O30">
            <v>0.33</v>
          </cell>
        </row>
        <row r="31">
          <cell r="A31">
            <v>560057</v>
          </cell>
          <cell r="B31" t="str">
            <v>БЕЛЯЕВСКАЯ РБ</v>
          </cell>
          <cell r="C31">
            <v>2655</v>
          </cell>
          <cell r="D31">
            <v>737</v>
          </cell>
          <cell r="E31">
            <v>12738</v>
          </cell>
          <cell r="F31">
            <v>3417</v>
          </cell>
          <cell r="G31">
            <v>0.2084</v>
          </cell>
          <cell r="H31">
            <v>0.2157</v>
          </cell>
          <cell r="I31">
            <v>0.78</v>
          </cell>
          <cell r="J31">
            <v>0.85</v>
          </cell>
          <cell r="K31">
            <v>0.62</v>
          </cell>
          <cell r="L31">
            <v>0.18</v>
          </cell>
          <cell r="O31">
            <v>0.8</v>
          </cell>
        </row>
        <row r="32">
          <cell r="A32">
            <v>560058</v>
          </cell>
          <cell r="B32" t="str">
            <v>ГАЙСКАЯ ГБ</v>
          </cell>
          <cell r="C32">
            <v>977</v>
          </cell>
          <cell r="D32">
            <v>221</v>
          </cell>
          <cell r="E32">
            <v>34904</v>
          </cell>
          <cell r="F32">
            <v>9796</v>
          </cell>
          <cell r="G32">
            <v>2.8000000000000001E-2</v>
          </cell>
          <cell r="H32">
            <v>2.2599999999999999E-2</v>
          </cell>
          <cell r="I32">
            <v>0.06</v>
          </cell>
          <cell r="J32">
            <v>0.05</v>
          </cell>
          <cell r="K32">
            <v>0.05</v>
          </cell>
          <cell r="L32">
            <v>0.01</v>
          </cell>
          <cell r="O32">
            <v>0.06</v>
          </cell>
        </row>
        <row r="33">
          <cell r="A33">
            <v>560059</v>
          </cell>
          <cell r="B33" t="str">
            <v>ГРАЧЕВСКАЯ РБ</v>
          </cell>
          <cell r="C33">
            <v>1490</v>
          </cell>
          <cell r="D33">
            <v>883</v>
          </cell>
          <cell r="E33">
            <v>10962</v>
          </cell>
          <cell r="F33">
            <v>2710</v>
          </cell>
          <cell r="G33">
            <v>0.13589999999999999</v>
          </cell>
          <cell r="H33">
            <v>0.32579999999999998</v>
          </cell>
          <cell r="I33">
            <v>0.49</v>
          </cell>
          <cell r="J33">
            <v>1.3</v>
          </cell>
          <cell r="K33">
            <v>0.39</v>
          </cell>
          <cell r="L33">
            <v>0.26</v>
          </cell>
          <cell r="O33">
            <v>0.65</v>
          </cell>
        </row>
        <row r="34">
          <cell r="A34">
            <v>560060</v>
          </cell>
          <cell r="B34" t="str">
            <v>ДОМБАРОВСКАЯ РБ</v>
          </cell>
          <cell r="C34">
            <v>880</v>
          </cell>
          <cell r="D34">
            <v>116</v>
          </cell>
          <cell r="E34">
            <v>12439</v>
          </cell>
          <cell r="F34">
            <v>3747</v>
          </cell>
          <cell r="G34">
            <v>7.0699999999999999E-2</v>
          </cell>
          <cell r="H34">
            <v>3.1E-2</v>
          </cell>
          <cell r="I34">
            <v>0.23</v>
          </cell>
          <cell r="J34">
            <v>0.08</v>
          </cell>
          <cell r="K34">
            <v>0.18</v>
          </cell>
          <cell r="L34">
            <v>0.02</v>
          </cell>
          <cell r="O34">
            <v>0.2</v>
          </cell>
        </row>
        <row r="35">
          <cell r="A35">
            <v>560061</v>
          </cell>
          <cell r="B35" t="str">
            <v>ИЛЕКСКАЯ РБ</v>
          </cell>
          <cell r="C35">
            <v>735</v>
          </cell>
          <cell r="D35">
            <v>136</v>
          </cell>
          <cell r="E35">
            <v>17734</v>
          </cell>
          <cell r="F35">
            <v>5076</v>
          </cell>
          <cell r="G35">
            <v>4.1399999999999999E-2</v>
          </cell>
          <cell r="H35">
            <v>2.6800000000000001E-2</v>
          </cell>
          <cell r="I35">
            <v>0.12</v>
          </cell>
          <cell r="J35">
            <v>0.06</v>
          </cell>
          <cell r="K35">
            <v>0.09</v>
          </cell>
          <cell r="L35">
            <v>0.01</v>
          </cell>
          <cell r="O35">
            <v>0.1</v>
          </cell>
        </row>
        <row r="36">
          <cell r="A36">
            <v>560062</v>
          </cell>
          <cell r="B36" t="str">
            <v>КВАРКЕНСКАЯ РБ</v>
          </cell>
          <cell r="C36">
            <v>379</v>
          </cell>
          <cell r="D36">
            <v>55</v>
          </cell>
          <cell r="E36">
            <v>13637</v>
          </cell>
          <cell r="F36">
            <v>3383</v>
          </cell>
          <cell r="G36">
            <v>2.7799999999999998E-2</v>
          </cell>
          <cell r="H36">
            <v>1.6299999999999999E-2</v>
          </cell>
          <cell r="I36">
            <v>0.06</v>
          </cell>
          <cell r="J36">
            <v>0.02</v>
          </cell>
          <cell r="K36">
            <v>0.05</v>
          </cell>
          <cell r="L36">
            <v>0</v>
          </cell>
          <cell r="O36">
            <v>0.05</v>
          </cell>
        </row>
        <row r="37">
          <cell r="A37">
            <v>560063</v>
          </cell>
          <cell r="B37" t="str">
            <v>КРАСНОГВАРДЕЙСКАЯ РБ</v>
          </cell>
          <cell r="C37">
            <v>698</v>
          </cell>
          <cell r="D37">
            <v>123</v>
          </cell>
          <cell r="E37">
            <v>14351</v>
          </cell>
          <cell r="F37">
            <v>4251</v>
          </cell>
          <cell r="G37">
            <v>4.8599999999999997E-2</v>
          </cell>
          <cell r="H37">
            <v>2.8899999999999999E-2</v>
          </cell>
          <cell r="I37">
            <v>0.15</v>
          </cell>
          <cell r="J37">
            <v>7.0000000000000007E-2</v>
          </cell>
          <cell r="K37">
            <v>0.12</v>
          </cell>
          <cell r="L37">
            <v>0.02</v>
          </cell>
          <cell r="O37">
            <v>0.14000000000000001</v>
          </cell>
        </row>
        <row r="38">
          <cell r="A38">
            <v>560064</v>
          </cell>
          <cell r="B38" t="str">
            <v>КУВАНДЫКСКАЯ ГБ</v>
          </cell>
          <cell r="C38">
            <v>15281</v>
          </cell>
          <cell r="D38">
            <v>4845</v>
          </cell>
          <cell r="E38">
            <v>31379</v>
          </cell>
          <cell r="F38">
            <v>9300</v>
          </cell>
          <cell r="G38">
            <v>0.48699999999999999</v>
          </cell>
          <cell r="H38">
            <v>0.52100000000000002</v>
          </cell>
          <cell r="I38">
            <v>1.88</v>
          </cell>
          <cell r="J38">
            <v>2</v>
          </cell>
          <cell r="K38">
            <v>1.45</v>
          </cell>
          <cell r="L38">
            <v>0.46</v>
          </cell>
          <cell r="O38">
            <v>1.91</v>
          </cell>
        </row>
        <row r="39">
          <cell r="A39">
            <v>560065</v>
          </cell>
          <cell r="B39" t="str">
            <v>КУРМАНАЕВСКАЯ РБ</v>
          </cell>
          <cell r="C39">
            <v>398</v>
          </cell>
          <cell r="D39">
            <v>69</v>
          </cell>
          <cell r="E39">
            <v>13314</v>
          </cell>
          <cell r="F39">
            <v>3139</v>
          </cell>
          <cell r="G39">
            <v>2.9899999999999999E-2</v>
          </cell>
          <cell r="H39">
            <v>2.1999999999999999E-2</v>
          </cell>
          <cell r="I39">
            <v>7.0000000000000007E-2</v>
          </cell>
          <cell r="J39">
            <v>0.04</v>
          </cell>
          <cell r="K39">
            <v>0.06</v>
          </cell>
          <cell r="L39">
            <v>0.01</v>
          </cell>
          <cell r="O39">
            <v>7.0000000000000007E-2</v>
          </cell>
        </row>
        <row r="40">
          <cell r="A40">
            <v>560066</v>
          </cell>
          <cell r="B40" t="str">
            <v>МАТВЕЕВСКАЯ РБ</v>
          </cell>
          <cell r="C40">
            <v>2232</v>
          </cell>
          <cell r="D40">
            <v>540</v>
          </cell>
          <cell r="E40">
            <v>9186</v>
          </cell>
          <cell r="F40">
            <v>2318</v>
          </cell>
          <cell r="G40">
            <v>0.24299999999999999</v>
          </cell>
          <cell r="H40">
            <v>0.23300000000000001</v>
          </cell>
          <cell r="I40">
            <v>0.91</v>
          </cell>
          <cell r="J40">
            <v>0.92</v>
          </cell>
          <cell r="K40">
            <v>0.73</v>
          </cell>
          <cell r="L40">
            <v>0.18</v>
          </cell>
          <cell r="O40">
            <v>0.91</v>
          </cell>
        </row>
        <row r="41">
          <cell r="A41">
            <v>560067</v>
          </cell>
          <cell r="B41" t="str">
            <v>НОВООРСКАЯ РБ</v>
          </cell>
          <cell r="C41">
            <v>1545</v>
          </cell>
          <cell r="D41">
            <v>484</v>
          </cell>
          <cell r="E41">
            <v>22123</v>
          </cell>
          <cell r="F41">
            <v>6959</v>
          </cell>
          <cell r="G41">
            <v>6.9800000000000001E-2</v>
          </cell>
          <cell r="H41">
            <v>6.9599999999999995E-2</v>
          </cell>
          <cell r="I41">
            <v>0.23</v>
          </cell>
          <cell r="J41">
            <v>0.24</v>
          </cell>
          <cell r="K41">
            <v>0.17</v>
          </cell>
          <cell r="L41">
            <v>0.06</v>
          </cell>
          <cell r="O41">
            <v>0.23</v>
          </cell>
        </row>
        <row r="42">
          <cell r="A42">
            <v>560068</v>
          </cell>
          <cell r="B42" t="str">
            <v>НОВОСЕРГИЕВСКАЯ РБ</v>
          </cell>
          <cell r="C42">
            <v>1685</v>
          </cell>
          <cell r="D42">
            <v>285</v>
          </cell>
          <cell r="E42">
            <v>25588</v>
          </cell>
          <cell r="F42">
            <v>7364</v>
          </cell>
          <cell r="G42">
            <v>6.59E-2</v>
          </cell>
          <cell r="H42">
            <v>3.8699999999999998E-2</v>
          </cell>
          <cell r="I42">
            <v>0.21</v>
          </cell>
          <cell r="J42">
            <v>0.11</v>
          </cell>
          <cell r="K42">
            <v>0.16</v>
          </cell>
          <cell r="L42">
            <v>0.02</v>
          </cell>
          <cell r="O42">
            <v>0.18</v>
          </cell>
        </row>
        <row r="43">
          <cell r="A43">
            <v>560069</v>
          </cell>
          <cell r="B43" t="str">
            <v>ОКТЯБРЬСКАЯ РБ</v>
          </cell>
          <cell r="C43">
            <v>1319</v>
          </cell>
          <cell r="D43">
            <v>300</v>
          </cell>
          <cell r="E43">
            <v>15863</v>
          </cell>
          <cell r="F43">
            <v>4383</v>
          </cell>
          <cell r="G43">
            <v>8.3099999999999993E-2</v>
          </cell>
          <cell r="H43">
            <v>6.8400000000000002E-2</v>
          </cell>
          <cell r="I43">
            <v>0.28000000000000003</v>
          </cell>
          <cell r="J43">
            <v>0.24</v>
          </cell>
          <cell r="K43">
            <v>0.22</v>
          </cell>
          <cell r="L43">
            <v>0.05</v>
          </cell>
          <cell r="O43">
            <v>0.27</v>
          </cell>
        </row>
        <row r="44">
          <cell r="A44">
            <v>560070</v>
          </cell>
          <cell r="B44" t="str">
            <v>ОРЕНБУРГСКАЯ РБ</v>
          </cell>
          <cell r="C44">
            <v>15721</v>
          </cell>
          <cell r="D44">
            <v>4919</v>
          </cell>
          <cell r="E44">
            <v>56111</v>
          </cell>
          <cell r="F44">
            <v>18114</v>
          </cell>
          <cell r="G44">
            <v>0.2802</v>
          </cell>
          <cell r="H44">
            <v>0.27160000000000001</v>
          </cell>
          <cell r="I44">
            <v>1.06</v>
          </cell>
          <cell r="J44">
            <v>1.08</v>
          </cell>
          <cell r="K44">
            <v>0.81</v>
          </cell>
          <cell r="L44">
            <v>0.26</v>
          </cell>
          <cell r="O44">
            <v>1.07</v>
          </cell>
        </row>
        <row r="45">
          <cell r="A45">
            <v>560071</v>
          </cell>
          <cell r="B45" t="str">
            <v>ПЕРВОМАЙСКАЯ РБ</v>
          </cell>
          <cell r="C45">
            <v>904</v>
          </cell>
          <cell r="D45">
            <v>185</v>
          </cell>
          <cell r="E45">
            <v>18197</v>
          </cell>
          <cell r="F45">
            <v>5992</v>
          </cell>
          <cell r="G45">
            <v>4.9700000000000001E-2</v>
          </cell>
          <cell r="H45">
            <v>3.09E-2</v>
          </cell>
          <cell r="I45">
            <v>0.15</v>
          </cell>
          <cell r="J45">
            <v>0.08</v>
          </cell>
          <cell r="K45">
            <v>0.11</v>
          </cell>
          <cell r="L45">
            <v>0.02</v>
          </cell>
          <cell r="O45">
            <v>0.13</v>
          </cell>
        </row>
        <row r="46">
          <cell r="A46">
            <v>560072</v>
          </cell>
          <cell r="B46" t="str">
            <v>ПЕРЕВОЛОЦКАЯ РБ</v>
          </cell>
          <cell r="C46">
            <v>2506</v>
          </cell>
          <cell r="D46">
            <v>616</v>
          </cell>
          <cell r="E46">
            <v>19841</v>
          </cell>
          <cell r="F46">
            <v>5361</v>
          </cell>
          <cell r="G46">
            <v>0.1263</v>
          </cell>
          <cell r="H46">
            <v>0.1149</v>
          </cell>
          <cell r="I46">
            <v>0.45</v>
          </cell>
          <cell r="J46">
            <v>0.43</v>
          </cell>
          <cell r="K46">
            <v>0.36</v>
          </cell>
          <cell r="L46">
            <v>0.09</v>
          </cell>
          <cell r="O46">
            <v>0.45</v>
          </cell>
        </row>
        <row r="47">
          <cell r="A47">
            <v>560073</v>
          </cell>
          <cell r="B47" t="str">
            <v>ПОНОМАРЕВСКАЯ РБ</v>
          </cell>
          <cell r="C47">
            <v>1519</v>
          </cell>
          <cell r="D47">
            <v>434</v>
          </cell>
          <cell r="E47">
            <v>11177</v>
          </cell>
          <cell r="F47">
            <v>2284</v>
          </cell>
          <cell r="G47">
            <v>0.13589999999999999</v>
          </cell>
          <cell r="H47">
            <v>0.19</v>
          </cell>
          <cell r="I47">
            <v>0.49</v>
          </cell>
          <cell r="J47">
            <v>0.74</v>
          </cell>
          <cell r="K47">
            <v>0.41</v>
          </cell>
          <cell r="L47">
            <v>0.13</v>
          </cell>
          <cell r="O47">
            <v>0.54</v>
          </cell>
        </row>
        <row r="48">
          <cell r="A48">
            <v>560074</v>
          </cell>
          <cell r="B48" t="str">
            <v>САКМАРСКАЯ  РБ</v>
          </cell>
          <cell r="C48">
            <v>1157</v>
          </cell>
          <cell r="D48">
            <v>411</v>
          </cell>
          <cell r="E48">
            <v>17424</v>
          </cell>
          <cell r="F48">
            <v>5400</v>
          </cell>
          <cell r="G48">
            <v>6.6400000000000001E-2</v>
          </cell>
          <cell r="H48">
            <v>7.6100000000000001E-2</v>
          </cell>
          <cell r="I48">
            <v>0.22</v>
          </cell>
          <cell r="J48">
            <v>0.27</v>
          </cell>
          <cell r="K48">
            <v>0.17</v>
          </cell>
          <cell r="L48">
            <v>0.06</v>
          </cell>
          <cell r="O48">
            <v>0.23</v>
          </cell>
        </row>
        <row r="49">
          <cell r="A49">
            <v>560075</v>
          </cell>
          <cell r="B49" t="str">
            <v>САРАКТАШСКАЯ РБ</v>
          </cell>
          <cell r="C49">
            <v>11129</v>
          </cell>
          <cell r="D49">
            <v>2280</v>
          </cell>
          <cell r="E49">
            <v>29935</v>
          </cell>
          <cell r="F49">
            <v>9023</v>
          </cell>
          <cell r="G49">
            <v>0.37180000000000002</v>
          </cell>
          <cell r="H49">
            <v>0.25269999999999998</v>
          </cell>
          <cell r="I49">
            <v>1.42</v>
          </cell>
          <cell r="J49">
            <v>1</v>
          </cell>
          <cell r="K49">
            <v>1.0900000000000001</v>
          </cell>
          <cell r="L49">
            <v>0.23</v>
          </cell>
          <cell r="O49">
            <v>1.32</v>
          </cell>
        </row>
        <row r="50">
          <cell r="A50">
            <v>560076</v>
          </cell>
          <cell r="B50" t="str">
            <v>СВЕТЛИНСКАЯ РБ</v>
          </cell>
          <cell r="C50">
            <v>665</v>
          </cell>
          <cell r="D50">
            <v>235</v>
          </cell>
          <cell r="E50">
            <v>9274</v>
          </cell>
          <cell r="F50">
            <v>2608</v>
          </cell>
          <cell r="G50">
            <v>7.17E-2</v>
          </cell>
          <cell r="H50">
            <v>9.01E-2</v>
          </cell>
          <cell r="I50">
            <v>0.24</v>
          </cell>
          <cell r="J50">
            <v>0.33</v>
          </cell>
          <cell r="K50">
            <v>0.19</v>
          </cell>
          <cell r="L50">
            <v>7.0000000000000007E-2</v>
          </cell>
          <cell r="O50">
            <v>0.26</v>
          </cell>
        </row>
        <row r="51">
          <cell r="A51">
            <v>560077</v>
          </cell>
          <cell r="B51" t="str">
            <v>СЕВЕРНАЯ РБ</v>
          </cell>
          <cell r="C51">
            <v>1908</v>
          </cell>
          <cell r="D51">
            <v>73</v>
          </cell>
          <cell r="E51">
            <v>10981</v>
          </cell>
          <cell r="F51">
            <v>2251</v>
          </cell>
          <cell r="G51">
            <v>0.17380000000000001</v>
          </cell>
          <cell r="H51">
            <v>3.2399999999999998E-2</v>
          </cell>
          <cell r="I51">
            <v>0.64</v>
          </cell>
          <cell r="J51">
            <v>0.09</v>
          </cell>
          <cell r="K51">
            <v>0.53</v>
          </cell>
          <cell r="L51">
            <v>0.02</v>
          </cell>
          <cell r="O51">
            <v>0.55000000000000004</v>
          </cell>
        </row>
        <row r="52">
          <cell r="A52">
            <v>560078</v>
          </cell>
          <cell r="B52" t="str">
            <v>СОЛЬ-ИЛЕЦКАЯ ГБ</v>
          </cell>
          <cell r="C52">
            <v>1419</v>
          </cell>
          <cell r="D52">
            <v>759</v>
          </cell>
          <cell r="E52">
            <v>34083</v>
          </cell>
          <cell r="F52">
            <v>11277</v>
          </cell>
          <cell r="G52">
            <v>4.1599999999999998E-2</v>
          </cell>
          <cell r="H52">
            <v>6.7299999999999999E-2</v>
          </cell>
          <cell r="I52">
            <v>0.12</v>
          </cell>
          <cell r="J52">
            <v>0.23</v>
          </cell>
          <cell r="K52">
            <v>0.09</v>
          </cell>
          <cell r="L52">
            <v>0.06</v>
          </cell>
          <cell r="O52">
            <v>0.15</v>
          </cell>
        </row>
        <row r="53">
          <cell r="A53">
            <v>560079</v>
          </cell>
          <cell r="B53" t="str">
            <v>СОРОЧИНСКАЯ РБ</v>
          </cell>
          <cell r="C53">
            <v>7214</v>
          </cell>
          <cell r="D53">
            <v>1415</v>
          </cell>
          <cell r="E53">
            <v>33649</v>
          </cell>
          <cell r="F53">
            <v>9617</v>
          </cell>
          <cell r="G53">
            <v>0.21440000000000001</v>
          </cell>
          <cell r="H53">
            <v>0.14710000000000001</v>
          </cell>
          <cell r="I53">
            <v>0.8</v>
          </cell>
          <cell r="J53">
            <v>0.56000000000000005</v>
          </cell>
          <cell r="K53">
            <v>0.62</v>
          </cell>
          <cell r="L53">
            <v>0.12</v>
          </cell>
          <cell r="O53">
            <v>0.74</v>
          </cell>
        </row>
        <row r="54">
          <cell r="A54">
            <v>560080</v>
          </cell>
          <cell r="B54" t="str">
            <v>ТАШЛИНСКАЯ РБ</v>
          </cell>
          <cell r="C54">
            <v>205</v>
          </cell>
          <cell r="D54">
            <v>57</v>
          </cell>
          <cell r="E54">
            <v>17534</v>
          </cell>
          <cell r="F54">
            <v>5061</v>
          </cell>
          <cell r="G54">
            <v>1.17E-2</v>
          </cell>
          <cell r="H54">
            <v>1.1299999999999999E-2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0</v>
          </cell>
        </row>
        <row r="55">
          <cell r="A55">
            <v>560081</v>
          </cell>
          <cell r="B55" t="str">
            <v>ТОЦКАЯ РБ</v>
          </cell>
          <cell r="C55">
            <v>1863</v>
          </cell>
          <cell r="D55">
            <v>505</v>
          </cell>
          <cell r="E55">
            <v>20270</v>
          </cell>
          <cell r="F55">
            <v>6642</v>
          </cell>
          <cell r="G55">
            <v>9.1899999999999996E-2</v>
          </cell>
          <cell r="H55">
            <v>7.5999999999999998E-2</v>
          </cell>
          <cell r="I55">
            <v>0.32</v>
          </cell>
          <cell r="J55">
            <v>0.27</v>
          </cell>
          <cell r="K55">
            <v>0.24</v>
          </cell>
          <cell r="L55">
            <v>7.0000000000000007E-2</v>
          </cell>
          <cell r="O55">
            <v>0.31</v>
          </cell>
        </row>
        <row r="56">
          <cell r="A56">
            <v>560082</v>
          </cell>
          <cell r="B56" t="str">
            <v>ТЮЛЬГАНСКАЯ РБ</v>
          </cell>
          <cell r="C56">
            <v>566</v>
          </cell>
          <cell r="D56">
            <v>89</v>
          </cell>
          <cell r="E56">
            <v>15810</v>
          </cell>
          <cell r="F56">
            <v>3817</v>
          </cell>
          <cell r="G56">
            <v>3.5799999999999998E-2</v>
          </cell>
          <cell r="H56">
            <v>2.3300000000000001E-2</v>
          </cell>
          <cell r="I56">
            <v>0.1</v>
          </cell>
          <cell r="J56">
            <v>0.05</v>
          </cell>
          <cell r="K56">
            <v>0.08</v>
          </cell>
          <cell r="L56">
            <v>0.01</v>
          </cell>
          <cell r="O56">
            <v>0.09</v>
          </cell>
        </row>
        <row r="57">
          <cell r="A57">
            <v>560083</v>
          </cell>
          <cell r="B57" t="str">
            <v>ШАРЛЫКСКАЯ РБ</v>
          </cell>
          <cell r="C57">
            <v>411</v>
          </cell>
          <cell r="D57">
            <v>62</v>
          </cell>
          <cell r="E57">
            <v>14283</v>
          </cell>
          <cell r="F57">
            <v>3354</v>
          </cell>
          <cell r="G57">
            <v>2.8799999999999999E-2</v>
          </cell>
          <cell r="H57">
            <v>1.8499999999999999E-2</v>
          </cell>
          <cell r="I57">
            <v>7.0000000000000007E-2</v>
          </cell>
          <cell r="J57">
            <v>0.03</v>
          </cell>
          <cell r="K57">
            <v>0.06</v>
          </cell>
          <cell r="L57">
            <v>0.01</v>
          </cell>
          <cell r="O57">
            <v>7.0000000000000007E-2</v>
          </cell>
        </row>
        <row r="58">
          <cell r="A58">
            <v>560084</v>
          </cell>
          <cell r="B58" t="str">
            <v>ЯСНЕНСКАЯ ГБ</v>
          </cell>
          <cell r="C58">
            <v>1678</v>
          </cell>
          <cell r="D58">
            <v>837</v>
          </cell>
          <cell r="E58">
            <v>21593</v>
          </cell>
          <cell r="F58">
            <v>7555</v>
          </cell>
          <cell r="G58">
            <v>7.7700000000000005E-2</v>
          </cell>
          <cell r="H58">
            <v>0.1108</v>
          </cell>
          <cell r="I58">
            <v>0.26</v>
          </cell>
          <cell r="J58">
            <v>0.41</v>
          </cell>
          <cell r="K58">
            <v>0.19</v>
          </cell>
          <cell r="L58">
            <v>0.11</v>
          </cell>
          <cell r="O58">
            <v>0.3</v>
          </cell>
        </row>
        <row r="59">
          <cell r="A59">
            <v>560085</v>
          </cell>
          <cell r="B59" t="str">
            <v>СТУДЕНЧЕСКАЯ ПОЛИКЛИНИКА ОГУ</v>
          </cell>
          <cell r="C59">
            <v>1209</v>
          </cell>
          <cell r="D59">
            <v>104</v>
          </cell>
          <cell r="E59">
            <v>9918</v>
          </cell>
          <cell r="F59">
            <v>817</v>
          </cell>
          <cell r="G59">
            <v>0.12189999999999999</v>
          </cell>
          <cell r="H59">
            <v>0.1273</v>
          </cell>
          <cell r="I59">
            <v>0.43</v>
          </cell>
          <cell r="J59">
            <v>0.48</v>
          </cell>
          <cell r="K59">
            <v>0.4</v>
          </cell>
          <cell r="L59">
            <v>0.04</v>
          </cell>
          <cell r="O59">
            <v>0.44</v>
          </cell>
        </row>
        <row r="60">
          <cell r="A60">
            <v>560086</v>
          </cell>
          <cell r="B60" t="str">
            <v>ОРЕНБУРГ ОКБ НА СТ. ОРЕНБУРГ</v>
          </cell>
          <cell r="C60">
            <v>2949</v>
          </cell>
          <cell r="D60">
            <v>122</v>
          </cell>
          <cell r="E60">
            <v>18263</v>
          </cell>
          <cell r="F60">
            <v>864</v>
          </cell>
          <cell r="G60">
            <v>0.1615</v>
          </cell>
          <cell r="H60">
            <v>0.14119999999999999</v>
          </cell>
          <cell r="I60">
            <v>0.59</v>
          </cell>
          <cell r="J60">
            <v>0.54</v>
          </cell>
          <cell r="K60">
            <v>0.56000000000000005</v>
          </cell>
          <cell r="L60">
            <v>0.03</v>
          </cell>
          <cell r="O60">
            <v>0.59</v>
          </cell>
        </row>
        <row r="61">
          <cell r="A61">
            <v>560087</v>
          </cell>
          <cell r="B61" t="str">
            <v>ОРСКАЯ УБ НА СТ. ОРСК</v>
          </cell>
          <cell r="C61">
            <v>2644</v>
          </cell>
          <cell r="D61">
            <v>0</v>
          </cell>
          <cell r="E61">
            <v>23588</v>
          </cell>
          <cell r="F61">
            <v>0</v>
          </cell>
          <cell r="G61">
            <v>0.11210000000000001</v>
          </cell>
          <cell r="H61">
            <v>0</v>
          </cell>
          <cell r="I61">
            <v>0.4</v>
          </cell>
          <cell r="J61">
            <v>0</v>
          </cell>
          <cell r="K61">
            <v>0.4</v>
          </cell>
          <cell r="L61">
            <v>0</v>
          </cell>
          <cell r="O61">
            <v>0.4</v>
          </cell>
        </row>
        <row r="62">
          <cell r="A62">
            <v>560088</v>
          </cell>
          <cell r="B62" t="str">
            <v>БУЗУЛУКСКАЯ УЗЛ.  Б-ЦА НА СТ.  БУЗУЛУК</v>
          </cell>
          <cell r="C62">
            <v>424</v>
          </cell>
          <cell r="D62">
            <v>0</v>
          </cell>
          <cell r="E62">
            <v>5451</v>
          </cell>
          <cell r="F62">
            <v>0</v>
          </cell>
          <cell r="G62">
            <v>7.7799999999999994E-2</v>
          </cell>
          <cell r="H62">
            <v>0</v>
          </cell>
          <cell r="I62">
            <v>0.26</v>
          </cell>
          <cell r="J62">
            <v>0</v>
          </cell>
          <cell r="K62">
            <v>0.26</v>
          </cell>
          <cell r="L62">
            <v>0</v>
          </cell>
          <cell r="O62">
            <v>0.26</v>
          </cell>
        </row>
        <row r="63">
          <cell r="A63">
            <v>560089</v>
          </cell>
          <cell r="B63" t="str">
            <v>АБДУЛИНСКАЯ УЗЛ. ПОЛ-КА НА СТ. АБДУЛИНО</v>
          </cell>
          <cell r="C63">
            <v>389</v>
          </cell>
          <cell r="D63">
            <v>0</v>
          </cell>
          <cell r="E63">
            <v>3632</v>
          </cell>
          <cell r="F63">
            <v>0</v>
          </cell>
          <cell r="G63">
            <v>0.1071</v>
          </cell>
          <cell r="H63">
            <v>0</v>
          </cell>
          <cell r="I63">
            <v>0.38</v>
          </cell>
          <cell r="J63">
            <v>0</v>
          </cell>
          <cell r="K63">
            <v>0.38</v>
          </cell>
          <cell r="L63">
            <v>0</v>
          </cell>
          <cell r="O63">
            <v>0.38</v>
          </cell>
        </row>
        <row r="64">
          <cell r="A64">
            <v>560096</v>
          </cell>
          <cell r="B64" t="str">
            <v>ОРЕНБУРГ ФИЛИАЛ № 3 ФГКУ "426 ВГ" МО РФ</v>
          </cell>
          <cell r="C64">
            <v>76</v>
          </cell>
          <cell r="D64">
            <v>14</v>
          </cell>
          <cell r="E64">
            <v>539</v>
          </cell>
          <cell r="F64">
            <v>39</v>
          </cell>
          <cell r="G64">
            <v>0.14099999999999999</v>
          </cell>
          <cell r="H64">
            <v>0.35899999999999999</v>
          </cell>
          <cell r="I64">
            <v>0.51</v>
          </cell>
          <cell r="J64">
            <v>1.44</v>
          </cell>
          <cell r="K64">
            <v>0.47</v>
          </cell>
          <cell r="L64">
            <v>0.1</v>
          </cell>
          <cell r="O64">
            <v>0.56999999999999995</v>
          </cell>
        </row>
        <row r="65">
          <cell r="A65">
            <v>560098</v>
          </cell>
          <cell r="B65" t="str">
            <v xml:space="preserve">ФКУЗ МСЧ-56 ФСИН РОССИИ </v>
          </cell>
          <cell r="C65">
            <v>383</v>
          </cell>
          <cell r="D65">
            <v>0</v>
          </cell>
          <cell r="E65">
            <v>6026</v>
          </cell>
          <cell r="F65">
            <v>0</v>
          </cell>
          <cell r="G65">
            <v>6.3600000000000004E-2</v>
          </cell>
          <cell r="H65">
            <v>0</v>
          </cell>
          <cell r="I65">
            <v>0.2</v>
          </cell>
          <cell r="J65">
            <v>0</v>
          </cell>
          <cell r="K65">
            <v>0.2</v>
          </cell>
          <cell r="L65">
            <v>0</v>
          </cell>
          <cell r="O65">
            <v>0.2</v>
          </cell>
        </row>
        <row r="66">
          <cell r="A66">
            <v>560099</v>
          </cell>
          <cell r="B66" t="str">
            <v>МСЧ МВД ПО ОРЕНБУРГСКОЙ ОБЛАСТИ</v>
          </cell>
          <cell r="C66">
            <v>454</v>
          </cell>
          <cell r="D66">
            <v>58</v>
          </cell>
          <cell r="E66">
            <v>2456</v>
          </cell>
          <cell r="F66">
            <v>162</v>
          </cell>
          <cell r="G66">
            <v>0.18490000000000001</v>
          </cell>
          <cell r="H66">
            <v>0.35799999999999998</v>
          </cell>
          <cell r="I66">
            <v>0.68</v>
          </cell>
          <cell r="J66">
            <v>1.44</v>
          </cell>
          <cell r="K66">
            <v>0.64</v>
          </cell>
          <cell r="L66">
            <v>0.09</v>
          </cell>
          <cell r="O66">
            <v>0.73</v>
          </cell>
        </row>
        <row r="67">
          <cell r="A67">
            <v>560101</v>
          </cell>
          <cell r="B67" t="str">
            <v>ОРЕНБУРГ ООО "КЛИНИКА ПРОМЫШЛЕННОЙ МЕДИЦИНЫ"</v>
          </cell>
          <cell r="C67">
            <v>1245</v>
          </cell>
          <cell r="D67">
            <v>0</v>
          </cell>
          <cell r="E67">
            <v>10249</v>
          </cell>
          <cell r="F67">
            <v>0</v>
          </cell>
          <cell r="G67">
            <v>0.1215</v>
          </cell>
          <cell r="H67">
            <v>0</v>
          </cell>
          <cell r="I67">
            <v>0.43</v>
          </cell>
          <cell r="J67">
            <v>0</v>
          </cell>
          <cell r="K67">
            <v>0.43</v>
          </cell>
          <cell r="L67">
            <v>0</v>
          </cell>
          <cell r="O67">
            <v>0.43</v>
          </cell>
        </row>
        <row r="68">
          <cell r="A68">
            <v>560206</v>
          </cell>
          <cell r="B68" t="str">
            <v>НОВОТРОИЦК БОЛЬНИЦА СКОРОЙ МЕДИЦИНСКОЙ ПОМОЩИ</v>
          </cell>
          <cell r="C68">
            <v>6651</v>
          </cell>
          <cell r="D68">
            <v>24</v>
          </cell>
          <cell r="E68">
            <v>75429</v>
          </cell>
          <cell r="F68">
            <v>228</v>
          </cell>
          <cell r="G68">
            <v>8.8200000000000001E-2</v>
          </cell>
          <cell r="H68">
            <v>0.1053</v>
          </cell>
          <cell r="I68">
            <v>0.3</v>
          </cell>
          <cell r="J68">
            <v>0.39</v>
          </cell>
          <cell r="K68">
            <v>0.3</v>
          </cell>
          <cell r="L68">
            <v>0</v>
          </cell>
          <cell r="O68">
            <v>0.3</v>
          </cell>
        </row>
      </sheetData>
      <sheetData sheetId="6">
        <row r="6">
          <cell r="A6">
            <v>560002</v>
          </cell>
          <cell r="B6" t="str">
            <v>ОРЕНБУРГ ОБЛАСТНАЯ КБ  № 2</v>
          </cell>
          <cell r="C6">
            <v>1</v>
          </cell>
          <cell r="D6">
            <v>16317</v>
          </cell>
          <cell r="E6">
            <v>16318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210</v>
          </cell>
          <cell r="D7">
            <v>4097</v>
          </cell>
          <cell r="E7">
            <v>4307</v>
          </cell>
          <cell r="F7">
            <v>0.05</v>
          </cell>
          <cell r="G7">
            <v>0.95</v>
          </cell>
        </row>
        <row r="8">
          <cell r="A8">
            <v>560017</v>
          </cell>
          <cell r="B8" t="str">
            <v>ОРЕНБУРГ ГБУЗ ГКБ №1</v>
          </cell>
          <cell r="C8">
            <v>7</v>
          </cell>
          <cell r="D8">
            <v>75287</v>
          </cell>
          <cell r="E8">
            <v>75294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3647</v>
          </cell>
          <cell r="D9">
            <v>88376</v>
          </cell>
          <cell r="E9">
            <v>92023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37348</v>
          </cell>
          <cell r="D10">
            <v>55510</v>
          </cell>
          <cell r="E10">
            <v>92858</v>
          </cell>
          <cell r="F10">
            <v>0.4</v>
          </cell>
          <cell r="G10">
            <v>0.6</v>
          </cell>
        </row>
        <row r="11">
          <cell r="A11">
            <v>560022</v>
          </cell>
          <cell r="B11" t="str">
            <v>ОРЕНБУРГ ГАУЗ ГКБ  №6</v>
          </cell>
          <cell r="C11">
            <v>23527</v>
          </cell>
          <cell r="D11">
            <v>65985</v>
          </cell>
          <cell r="E11">
            <v>89512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49563</v>
          </cell>
          <cell r="D12">
            <v>2452</v>
          </cell>
          <cell r="E12">
            <v>52015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18627</v>
          </cell>
          <cell r="D13">
            <v>92889</v>
          </cell>
          <cell r="E13">
            <v>111516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0</v>
          </cell>
          <cell r="D14">
            <v>21033</v>
          </cell>
          <cell r="E14">
            <v>21033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38849</v>
          </cell>
          <cell r="E15">
            <v>38849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11</v>
          </cell>
          <cell r="D16">
            <v>38587</v>
          </cell>
          <cell r="E16">
            <v>38598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30698</v>
          </cell>
          <cell r="D17">
            <v>1984</v>
          </cell>
          <cell r="E17">
            <v>32682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10717</v>
          </cell>
          <cell r="D18">
            <v>47863</v>
          </cell>
          <cell r="E18">
            <v>58580</v>
          </cell>
          <cell r="F18">
            <v>0.18</v>
          </cell>
          <cell r="G18">
            <v>0.82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19013</v>
          </cell>
          <cell r="D19">
            <v>1643</v>
          </cell>
          <cell r="E19">
            <v>20656</v>
          </cell>
          <cell r="F19">
            <v>0.92</v>
          </cell>
          <cell r="G19">
            <v>0.08</v>
          </cell>
        </row>
        <row r="20">
          <cell r="A20">
            <v>560043</v>
          </cell>
          <cell r="B20" t="str">
            <v>МЕДНОГОРСКАЯ ГБ</v>
          </cell>
          <cell r="C20">
            <v>5177</v>
          </cell>
          <cell r="D20">
            <v>21250</v>
          </cell>
          <cell r="E20">
            <v>26427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5820</v>
          </cell>
          <cell r="D21">
            <v>19723</v>
          </cell>
          <cell r="E21">
            <v>25543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8399</v>
          </cell>
          <cell r="D22">
            <v>30306</v>
          </cell>
          <cell r="E22">
            <v>38705</v>
          </cell>
          <cell r="F22">
            <v>0.22</v>
          </cell>
          <cell r="G22">
            <v>0.78</v>
          </cell>
        </row>
        <row r="23">
          <cell r="A23">
            <v>560049</v>
          </cell>
          <cell r="B23" t="str">
            <v>БУЗУЛУКСКАЯ ГБ</v>
          </cell>
          <cell r="C23">
            <v>12018</v>
          </cell>
          <cell r="D23">
            <v>33494</v>
          </cell>
          <cell r="E23">
            <v>45512</v>
          </cell>
          <cell r="F23">
            <v>0.26</v>
          </cell>
          <cell r="G23">
            <v>0.74</v>
          </cell>
        </row>
        <row r="24">
          <cell r="A24">
            <v>560050</v>
          </cell>
          <cell r="B24" t="str">
            <v>БУЗУЛУКСКАЯ ГБ № 1</v>
          </cell>
          <cell r="C24">
            <v>7592</v>
          </cell>
          <cell r="D24">
            <v>26767</v>
          </cell>
          <cell r="E24">
            <v>34359</v>
          </cell>
          <cell r="F24">
            <v>0.22</v>
          </cell>
          <cell r="G24">
            <v>0.78</v>
          </cell>
        </row>
        <row r="25">
          <cell r="A25">
            <v>560051</v>
          </cell>
          <cell r="B25" t="str">
            <v>БУЗУЛУКСКАЯ РБ</v>
          </cell>
          <cell r="C25">
            <v>6311</v>
          </cell>
          <cell r="D25">
            <v>22677</v>
          </cell>
          <cell r="E25">
            <v>28988</v>
          </cell>
          <cell r="F25">
            <v>0.22</v>
          </cell>
          <cell r="G25">
            <v>0.78</v>
          </cell>
        </row>
        <row r="26">
          <cell r="A26">
            <v>560052</v>
          </cell>
          <cell r="B26" t="str">
            <v>АБДУЛИНСКАЯ ГБ</v>
          </cell>
          <cell r="C26">
            <v>5615</v>
          </cell>
          <cell r="D26">
            <v>18253</v>
          </cell>
          <cell r="E26">
            <v>23868</v>
          </cell>
          <cell r="F26">
            <v>0.24</v>
          </cell>
          <cell r="G26">
            <v>0.76</v>
          </cell>
        </row>
        <row r="27">
          <cell r="A27">
            <v>560053</v>
          </cell>
          <cell r="B27" t="str">
            <v>АДАМОВСКАЯ РБ</v>
          </cell>
          <cell r="C27">
            <v>4839</v>
          </cell>
          <cell r="D27">
            <v>16452</v>
          </cell>
          <cell r="E27">
            <v>21291</v>
          </cell>
          <cell r="F27">
            <v>0.23</v>
          </cell>
          <cell r="G27">
            <v>0.77</v>
          </cell>
        </row>
        <row r="28">
          <cell r="A28">
            <v>560054</v>
          </cell>
          <cell r="B28" t="str">
            <v>АКБУЛАКСКАЯ РБ</v>
          </cell>
          <cell r="C28">
            <v>5390</v>
          </cell>
          <cell r="D28">
            <v>16280</v>
          </cell>
          <cell r="E28">
            <v>21670</v>
          </cell>
          <cell r="F28">
            <v>0.25</v>
          </cell>
          <cell r="G28">
            <v>0.75</v>
          </cell>
        </row>
        <row r="29">
          <cell r="A29">
            <v>560055</v>
          </cell>
          <cell r="B29" t="str">
            <v>АЛЕКСАНДРОВСКАЯ РБ</v>
          </cell>
          <cell r="C29">
            <v>2910</v>
          </cell>
          <cell r="D29">
            <v>11662</v>
          </cell>
          <cell r="E29">
            <v>14572</v>
          </cell>
          <cell r="F29">
            <v>0.2</v>
          </cell>
          <cell r="G29">
            <v>0.8</v>
          </cell>
        </row>
        <row r="30">
          <cell r="A30">
            <v>560056</v>
          </cell>
          <cell r="B30" t="str">
            <v>АСЕКЕЕВСКАЯ РБ</v>
          </cell>
          <cell r="C30">
            <v>3504</v>
          </cell>
          <cell r="D30">
            <v>15789</v>
          </cell>
          <cell r="E30">
            <v>19293</v>
          </cell>
          <cell r="F30">
            <v>0.18</v>
          </cell>
          <cell r="G30">
            <v>0.82</v>
          </cell>
        </row>
        <row r="31">
          <cell r="A31">
            <v>560057</v>
          </cell>
          <cell r="B31" t="str">
            <v>БЕЛЯЕВСКАЯ РБ</v>
          </cell>
          <cell r="C31">
            <v>3417</v>
          </cell>
          <cell r="D31">
            <v>12738</v>
          </cell>
          <cell r="E31">
            <v>16155</v>
          </cell>
          <cell r="F31">
            <v>0.21</v>
          </cell>
          <cell r="G31">
            <v>0.79</v>
          </cell>
        </row>
        <row r="32">
          <cell r="A32">
            <v>560058</v>
          </cell>
          <cell r="B32" t="str">
            <v>ГАЙСКАЯ ГБ</v>
          </cell>
          <cell r="C32">
            <v>9796</v>
          </cell>
          <cell r="D32">
            <v>34904</v>
          </cell>
          <cell r="E32">
            <v>44700</v>
          </cell>
          <cell r="F32">
            <v>0.22</v>
          </cell>
          <cell r="G32">
            <v>0.78</v>
          </cell>
        </row>
        <row r="33">
          <cell r="A33">
            <v>560059</v>
          </cell>
          <cell r="B33" t="str">
            <v>ГРАЧЕВСКАЯ РБ</v>
          </cell>
          <cell r="C33">
            <v>2710</v>
          </cell>
          <cell r="D33">
            <v>10962</v>
          </cell>
          <cell r="E33">
            <v>13672</v>
          </cell>
          <cell r="F33">
            <v>0.2</v>
          </cell>
          <cell r="G33">
            <v>0.8</v>
          </cell>
        </row>
        <row r="34">
          <cell r="A34">
            <v>560060</v>
          </cell>
          <cell r="B34" t="str">
            <v>ДОМБАРОВСКАЯ РБ</v>
          </cell>
          <cell r="C34">
            <v>3747</v>
          </cell>
          <cell r="D34">
            <v>12439</v>
          </cell>
          <cell r="E34">
            <v>16186</v>
          </cell>
          <cell r="F34">
            <v>0.23</v>
          </cell>
          <cell r="G34">
            <v>0.77</v>
          </cell>
        </row>
        <row r="35">
          <cell r="A35">
            <v>560061</v>
          </cell>
          <cell r="B35" t="str">
            <v>ИЛЕКСКАЯ РБ</v>
          </cell>
          <cell r="C35">
            <v>5076</v>
          </cell>
          <cell r="D35">
            <v>17734</v>
          </cell>
          <cell r="E35">
            <v>22810</v>
          </cell>
          <cell r="F35">
            <v>0.22</v>
          </cell>
          <cell r="G35">
            <v>0.78</v>
          </cell>
        </row>
        <row r="36">
          <cell r="A36">
            <v>560062</v>
          </cell>
          <cell r="B36" t="str">
            <v>КВАРКЕНСКАЯ РБ</v>
          </cell>
          <cell r="C36">
            <v>3383</v>
          </cell>
          <cell r="D36">
            <v>13637</v>
          </cell>
          <cell r="E36">
            <v>17020</v>
          </cell>
          <cell r="F36">
            <v>0.2</v>
          </cell>
          <cell r="G36">
            <v>0.8</v>
          </cell>
        </row>
        <row r="37">
          <cell r="A37">
            <v>560063</v>
          </cell>
          <cell r="B37" t="str">
            <v>КРАСНОГВАРДЕЙСКАЯ РБ</v>
          </cell>
          <cell r="C37">
            <v>4251</v>
          </cell>
          <cell r="D37">
            <v>14351</v>
          </cell>
          <cell r="E37">
            <v>18602</v>
          </cell>
          <cell r="F37">
            <v>0.23</v>
          </cell>
          <cell r="G37">
            <v>0.77</v>
          </cell>
        </row>
        <row r="38">
          <cell r="A38">
            <v>560064</v>
          </cell>
          <cell r="B38" t="str">
            <v>КУВАНДЫКСКАЯ ГБ</v>
          </cell>
          <cell r="C38">
            <v>9300</v>
          </cell>
          <cell r="D38">
            <v>31379</v>
          </cell>
          <cell r="E38">
            <v>40679</v>
          </cell>
          <cell r="F38">
            <v>0.23</v>
          </cell>
          <cell r="G38">
            <v>0.77</v>
          </cell>
        </row>
        <row r="39">
          <cell r="A39">
            <v>560065</v>
          </cell>
          <cell r="B39" t="str">
            <v>КУРМАНАЕВСКАЯ РБ</v>
          </cell>
          <cell r="C39">
            <v>3139</v>
          </cell>
          <cell r="D39">
            <v>13314</v>
          </cell>
          <cell r="E39">
            <v>16453</v>
          </cell>
          <cell r="F39">
            <v>0.19</v>
          </cell>
          <cell r="G39">
            <v>0.81</v>
          </cell>
        </row>
        <row r="40">
          <cell r="A40">
            <v>560066</v>
          </cell>
          <cell r="B40" t="str">
            <v>МАТВЕЕВСКАЯ РБ</v>
          </cell>
          <cell r="C40">
            <v>2318</v>
          </cell>
          <cell r="D40">
            <v>9186</v>
          </cell>
          <cell r="E40">
            <v>11504</v>
          </cell>
          <cell r="F40">
            <v>0.2</v>
          </cell>
          <cell r="G40">
            <v>0.8</v>
          </cell>
        </row>
        <row r="41">
          <cell r="A41">
            <v>560067</v>
          </cell>
          <cell r="B41" t="str">
            <v>НОВООРСКАЯ РБ</v>
          </cell>
          <cell r="C41">
            <v>6959</v>
          </cell>
          <cell r="D41">
            <v>22123</v>
          </cell>
          <cell r="E41">
            <v>29082</v>
          </cell>
          <cell r="F41">
            <v>0.24</v>
          </cell>
          <cell r="G41">
            <v>0.76</v>
          </cell>
        </row>
        <row r="42">
          <cell r="A42">
            <v>560068</v>
          </cell>
          <cell r="B42" t="str">
            <v>НОВОСЕРГИЕВСКАЯ РБ</v>
          </cell>
          <cell r="C42">
            <v>7364</v>
          </cell>
          <cell r="D42">
            <v>25588</v>
          </cell>
          <cell r="E42">
            <v>32952</v>
          </cell>
          <cell r="F42">
            <v>0.22</v>
          </cell>
          <cell r="G42">
            <v>0.78</v>
          </cell>
        </row>
        <row r="43">
          <cell r="A43">
            <v>560069</v>
          </cell>
          <cell r="B43" t="str">
            <v>ОКТЯБРЬСКАЯ РБ</v>
          </cell>
          <cell r="C43">
            <v>4383</v>
          </cell>
          <cell r="D43">
            <v>15863</v>
          </cell>
          <cell r="E43">
            <v>20246</v>
          </cell>
          <cell r="F43">
            <v>0.22</v>
          </cell>
          <cell r="G43">
            <v>0.78</v>
          </cell>
        </row>
        <row r="44">
          <cell r="A44">
            <v>560070</v>
          </cell>
          <cell r="B44" t="str">
            <v>ОРЕНБУРГСКАЯ РБ</v>
          </cell>
          <cell r="C44">
            <v>18114</v>
          </cell>
          <cell r="D44">
            <v>56111</v>
          </cell>
          <cell r="E44">
            <v>74225</v>
          </cell>
          <cell r="F44">
            <v>0.24</v>
          </cell>
          <cell r="G44">
            <v>0.76</v>
          </cell>
        </row>
        <row r="45">
          <cell r="A45">
            <v>560071</v>
          </cell>
          <cell r="B45" t="str">
            <v>ПЕРВОМАЙСКАЯ РБ</v>
          </cell>
          <cell r="C45">
            <v>5992</v>
          </cell>
          <cell r="D45">
            <v>18197</v>
          </cell>
          <cell r="E45">
            <v>24189</v>
          </cell>
          <cell r="F45">
            <v>0.25</v>
          </cell>
          <cell r="G45">
            <v>0.75</v>
          </cell>
        </row>
        <row r="46">
          <cell r="A46">
            <v>560072</v>
          </cell>
          <cell r="B46" t="str">
            <v>ПЕРЕВОЛОЦКАЯ РБ</v>
          </cell>
          <cell r="C46">
            <v>5361</v>
          </cell>
          <cell r="D46">
            <v>19841</v>
          </cell>
          <cell r="E46">
            <v>25202</v>
          </cell>
          <cell r="F46">
            <v>0.21</v>
          </cell>
          <cell r="G46">
            <v>0.79</v>
          </cell>
        </row>
        <row r="47">
          <cell r="A47">
            <v>560073</v>
          </cell>
          <cell r="B47" t="str">
            <v>ПОНОМАРЕВСКАЯ РБ</v>
          </cell>
          <cell r="C47">
            <v>2284</v>
          </cell>
          <cell r="D47">
            <v>11177</v>
          </cell>
          <cell r="E47">
            <v>13461</v>
          </cell>
          <cell r="F47">
            <v>0.17</v>
          </cell>
          <cell r="G47">
            <v>0.83</v>
          </cell>
        </row>
        <row r="48">
          <cell r="A48">
            <v>560074</v>
          </cell>
          <cell r="B48" t="str">
            <v>САКМАРСКАЯ  РБ</v>
          </cell>
          <cell r="C48">
            <v>5400</v>
          </cell>
          <cell r="D48">
            <v>17424</v>
          </cell>
          <cell r="E48">
            <v>22824</v>
          </cell>
          <cell r="F48">
            <v>0.24</v>
          </cell>
          <cell r="G48">
            <v>0.76</v>
          </cell>
        </row>
        <row r="49">
          <cell r="A49">
            <v>560075</v>
          </cell>
          <cell r="B49" t="str">
            <v>САРАКТАШСКАЯ РБ</v>
          </cell>
          <cell r="C49">
            <v>9023</v>
          </cell>
          <cell r="D49">
            <v>29935</v>
          </cell>
          <cell r="E49">
            <v>38958</v>
          </cell>
          <cell r="F49">
            <v>0.23</v>
          </cell>
          <cell r="G49">
            <v>0.77</v>
          </cell>
        </row>
        <row r="50">
          <cell r="A50">
            <v>560076</v>
          </cell>
          <cell r="B50" t="str">
            <v>СВЕТЛИНСКАЯ РБ</v>
          </cell>
          <cell r="C50">
            <v>2608</v>
          </cell>
          <cell r="D50">
            <v>9274</v>
          </cell>
          <cell r="E50">
            <v>11882</v>
          </cell>
          <cell r="F50">
            <v>0.22</v>
          </cell>
          <cell r="G50">
            <v>0.78</v>
          </cell>
        </row>
        <row r="51">
          <cell r="A51">
            <v>560077</v>
          </cell>
          <cell r="B51" t="str">
            <v>СЕВЕРНАЯ РБ</v>
          </cell>
          <cell r="C51">
            <v>2251</v>
          </cell>
          <cell r="D51">
            <v>10981</v>
          </cell>
          <cell r="E51">
            <v>13232</v>
          </cell>
          <cell r="F51">
            <v>0.17</v>
          </cell>
          <cell r="G51">
            <v>0.83</v>
          </cell>
        </row>
        <row r="52">
          <cell r="A52">
            <v>560078</v>
          </cell>
          <cell r="B52" t="str">
            <v>СОЛЬ-ИЛЕЦКАЯ ГБ</v>
          </cell>
          <cell r="C52">
            <v>11277</v>
          </cell>
          <cell r="D52">
            <v>34083</v>
          </cell>
          <cell r="E52">
            <v>45360</v>
          </cell>
          <cell r="F52">
            <v>0.25</v>
          </cell>
          <cell r="G52">
            <v>0.75</v>
          </cell>
        </row>
        <row r="53">
          <cell r="A53">
            <v>560079</v>
          </cell>
          <cell r="B53" t="str">
            <v>СОРОЧИНСКАЯ РБ</v>
          </cell>
          <cell r="C53">
            <v>9617</v>
          </cell>
          <cell r="D53">
            <v>33649</v>
          </cell>
          <cell r="E53">
            <v>43266</v>
          </cell>
          <cell r="F53">
            <v>0.22</v>
          </cell>
          <cell r="G53">
            <v>0.78</v>
          </cell>
        </row>
        <row r="54">
          <cell r="A54">
            <v>560080</v>
          </cell>
          <cell r="B54" t="str">
            <v>ТАШЛИНСКАЯ РБ</v>
          </cell>
          <cell r="C54">
            <v>5061</v>
          </cell>
          <cell r="D54">
            <v>17534</v>
          </cell>
          <cell r="E54">
            <v>22595</v>
          </cell>
          <cell r="F54">
            <v>0.22</v>
          </cell>
          <cell r="G54">
            <v>0.78</v>
          </cell>
        </row>
        <row r="55">
          <cell r="A55">
            <v>560081</v>
          </cell>
          <cell r="B55" t="str">
            <v>ТОЦКАЯ РБ</v>
          </cell>
          <cell r="C55">
            <v>6642</v>
          </cell>
          <cell r="D55">
            <v>20270</v>
          </cell>
          <cell r="E55">
            <v>26912</v>
          </cell>
          <cell r="F55">
            <v>0.25</v>
          </cell>
          <cell r="G55">
            <v>0.75</v>
          </cell>
        </row>
        <row r="56">
          <cell r="A56">
            <v>560082</v>
          </cell>
          <cell r="B56" t="str">
            <v>ТЮЛЬГАНСКАЯ РБ</v>
          </cell>
          <cell r="C56">
            <v>3817</v>
          </cell>
          <cell r="D56">
            <v>15810</v>
          </cell>
          <cell r="E56">
            <v>19627</v>
          </cell>
          <cell r="F56">
            <v>0.19</v>
          </cell>
          <cell r="G56">
            <v>0.81</v>
          </cell>
        </row>
        <row r="57">
          <cell r="A57">
            <v>560083</v>
          </cell>
          <cell r="B57" t="str">
            <v>ШАРЛЫКСКАЯ РБ</v>
          </cell>
          <cell r="C57">
            <v>3354</v>
          </cell>
          <cell r="D57">
            <v>14283</v>
          </cell>
          <cell r="E57">
            <v>17637</v>
          </cell>
          <cell r="F57">
            <v>0.19</v>
          </cell>
          <cell r="G57">
            <v>0.81</v>
          </cell>
        </row>
        <row r="58">
          <cell r="A58">
            <v>560084</v>
          </cell>
          <cell r="B58" t="str">
            <v>ЯСНЕНСКАЯ ГБ</v>
          </cell>
          <cell r="C58">
            <v>7555</v>
          </cell>
          <cell r="D58">
            <v>21593</v>
          </cell>
          <cell r="E58">
            <v>29148</v>
          </cell>
          <cell r="F58">
            <v>0.26</v>
          </cell>
          <cell r="G58">
            <v>0.74</v>
          </cell>
        </row>
        <row r="59">
          <cell r="A59">
            <v>560085</v>
          </cell>
          <cell r="B59" t="str">
            <v>СТУДЕНЧЕСКАЯ ПОЛИКЛИНИКА ОГУ</v>
          </cell>
          <cell r="C59">
            <v>817</v>
          </cell>
          <cell r="D59">
            <v>9918</v>
          </cell>
          <cell r="E59">
            <v>10735</v>
          </cell>
          <cell r="F59">
            <v>0.08</v>
          </cell>
          <cell r="G59">
            <v>0.92</v>
          </cell>
        </row>
        <row r="60">
          <cell r="A60">
            <v>560086</v>
          </cell>
          <cell r="B60" t="str">
            <v>ОРЕНБУРГ ОКБ НА СТ. ОРЕНБУРГ</v>
          </cell>
          <cell r="C60">
            <v>864</v>
          </cell>
          <cell r="D60">
            <v>18263</v>
          </cell>
          <cell r="E60">
            <v>19127</v>
          </cell>
          <cell r="F60">
            <v>0.05</v>
          </cell>
          <cell r="G60">
            <v>0.95</v>
          </cell>
        </row>
        <row r="61">
          <cell r="A61">
            <v>560087</v>
          </cell>
          <cell r="B61" t="str">
            <v>ОРСКАЯ УБ НА СТ. ОРСК</v>
          </cell>
          <cell r="C61">
            <v>0</v>
          </cell>
          <cell r="D61">
            <v>23588</v>
          </cell>
          <cell r="E61">
            <v>23588</v>
          </cell>
          <cell r="F61">
            <v>0</v>
          </cell>
          <cell r="G61">
            <v>1</v>
          </cell>
        </row>
        <row r="62">
          <cell r="A62">
            <v>560088</v>
          </cell>
          <cell r="B62" t="str">
            <v>БУЗУЛУКСКАЯ УЗЛ.  Б-ЦА НА СТ.  БУЗУЛУК</v>
          </cell>
          <cell r="C62">
            <v>0</v>
          </cell>
          <cell r="D62">
            <v>5451</v>
          </cell>
          <cell r="E62">
            <v>5451</v>
          </cell>
          <cell r="F62">
            <v>0</v>
          </cell>
          <cell r="G62">
            <v>1</v>
          </cell>
        </row>
        <row r="63">
          <cell r="A63">
            <v>560089</v>
          </cell>
          <cell r="B63" t="str">
            <v>АБДУЛИНСКАЯ УЗЛ. ПОЛ-КА НА СТ. АБДУЛИНО</v>
          </cell>
          <cell r="C63">
            <v>0</v>
          </cell>
          <cell r="D63">
            <v>3632</v>
          </cell>
          <cell r="E63">
            <v>3632</v>
          </cell>
          <cell r="F63">
            <v>0</v>
          </cell>
          <cell r="G63">
            <v>1</v>
          </cell>
        </row>
        <row r="64">
          <cell r="A64">
            <v>560096</v>
          </cell>
          <cell r="B64" t="str">
            <v>ОРЕНБУРГ ФИЛИАЛ № 3 ФГКУ "426 ВГ" МО РФ</v>
          </cell>
          <cell r="C64">
            <v>39</v>
          </cell>
          <cell r="D64">
            <v>539</v>
          </cell>
          <cell r="E64">
            <v>578</v>
          </cell>
          <cell r="F64">
            <v>7.0000000000000007E-2</v>
          </cell>
          <cell r="G64">
            <v>0.93</v>
          </cell>
        </row>
        <row r="65">
          <cell r="A65">
            <v>560098</v>
          </cell>
          <cell r="B65" t="str">
            <v xml:space="preserve">ФКУЗ МСЧ-56 ФСИН РОССИИ </v>
          </cell>
          <cell r="C65">
            <v>0</v>
          </cell>
          <cell r="D65">
            <v>6026</v>
          </cell>
          <cell r="E65">
            <v>6026</v>
          </cell>
          <cell r="F65">
            <v>0</v>
          </cell>
          <cell r="G65">
            <v>1</v>
          </cell>
        </row>
        <row r="66">
          <cell r="A66">
            <v>560099</v>
          </cell>
          <cell r="B66" t="str">
            <v>МСЧ МВД ПО ОРЕНБУРГСКОЙ ОБЛАСТИ</v>
          </cell>
          <cell r="C66">
            <v>162</v>
          </cell>
          <cell r="D66">
            <v>2456</v>
          </cell>
          <cell r="E66">
            <v>2618</v>
          </cell>
          <cell r="F66">
            <v>0.06</v>
          </cell>
          <cell r="G66">
            <v>0.94</v>
          </cell>
        </row>
        <row r="67">
          <cell r="A67">
            <v>560101</v>
          </cell>
          <cell r="B67" t="str">
            <v>ОРЕНБУРГ ООО "КЛИНИКА ПРОМЫШЛЕННОЙ МЕДИЦИНЫ"</v>
          </cell>
          <cell r="C67">
            <v>0</v>
          </cell>
          <cell r="D67">
            <v>10249</v>
          </cell>
          <cell r="E67">
            <v>10249</v>
          </cell>
          <cell r="F67">
            <v>0</v>
          </cell>
          <cell r="G67">
            <v>1</v>
          </cell>
        </row>
        <row r="68">
          <cell r="A68">
            <v>560206</v>
          </cell>
          <cell r="B68" t="str">
            <v>НОВОТРОИЦК БОЛЬНИЦА СКОРОЙ МЕДИЦИНСКОЙ ПОМОЩИ</v>
          </cell>
          <cell r="C68">
            <v>228</v>
          </cell>
          <cell r="D68">
            <v>75429</v>
          </cell>
          <cell r="E68">
            <v>75657</v>
          </cell>
          <cell r="F68">
            <v>0</v>
          </cell>
          <cell r="G68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к"/>
      <sheetName val="нп"/>
      <sheetName val="дт"/>
      <sheetName val="дисп"/>
      <sheetName val="пц"/>
      <sheetName val="апп-вс"/>
      <sheetName val="апп на 1 жителя"/>
    </sheetNames>
    <sheetDataSet>
      <sheetData sheetId="0"/>
      <sheetData sheetId="1">
        <row r="271">
          <cell r="A271">
            <v>560080</v>
          </cell>
          <cell r="B271" t="str">
            <v>ТАШЛИНСКАЯ РБ</v>
          </cell>
          <cell r="C271">
            <v>1.17E-2</v>
          </cell>
          <cell r="D271">
            <v>0</v>
          </cell>
        </row>
        <row r="272">
          <cell r="A272">
            <v>560062</v>
          </cell>
          <cell r="B272" t="str">
            <v>КВАРКЕНСКАЯ РБ</v>
          </cell>
          <cell r="C272">
            <v>2.7799999999999998E-2</v>
          </cell>
          <cell r="D272">
            <v>6.3523377391990529E-2</v>
          </cell>
        </row>
        <row r="273">
          <cell r="A273">
            <v>560058</v>
          </cell>
          <cell r="B273" t="str">
            <v>ГАЙСКАЯ ГБ</v>
          </cell>
          <cell r="C273">
            <v>2.8000000000000001E-2</v>
          </cell>
          <cell r="D273">
            <v>6.4312487670151908E-2</v>
          </cell>
        </row>
        <row r="274">
          <cell r="A274">
            <v>560045</v>
          </cell>
          <cell r="B274" t="str">
            <v>БУГУРУСЛАНСКАЯ ГБ</v>
          </cell>
          <cell r="C274">
            <v>2.8799999999999999E-2</v>
          </cell>
          <cell r="D274">
            <v>6.7468928782797394E-2</v>
          </cell>
        </row>
        <row r="275">
          <cell r="A275">
            <v>560083</v>
          </cell>
          <cell r="B275" t="str">
            <v>ШАРЛЫКСКАЯ РБ</v>
          </cell>
          <cell r="C275">
            <v>2.8799999999999999E-2</v>
          </cell>
          <cell r="D275">
            <v>6.7468928782797394E-2</v>
          </cell>
        </row>
        <row r="276">
          <cell r="A276">
            <v>560065</v>
          </cell>
          <cell r="B276" t="str">
            <v>КУРМАНАЕВСКАЯ РБ</v>
          </cell>
          <cell r="C276">
            <v>2.9899999999999999E-2</v>
          </cell>
          <cell r="D276">
            <v>7.1809035312684955E-2</v>
          </cell>
        </row>
        <row r="277">
          <cell r="A277">
            <v>560082</v>
          </cell>
          <cell r="B277" t="str">
            <v>ТЮЛЬГАНСКАЯ РБ</v>
          </cell>
          <cell r="C277">
            <v>3.5799999999999998E-2</v>
          </cell>
          <cell r="D277">
            <v>9.508778851844546E-2</v>
          </cell>
        </row>
        <row r="278">
          <cell r="A278">
            <v>560061</v>
          </cell>
          <cell r="B278" t="str">
            <v>ИЛЕКСКАЯ РБ</v>
          </cell>
          <cell r="C278">
            <v>4.1399999999999999E-2</v>
          </cell>
          <cell r="D278">
            <v>0.11718287630696392</v>
          </cell>
        </row>
        <row r="279">
          <cell r="A279">
            <v>560078</v>
          </cell>
          <cell r="B279" t="str">
            <v>СОЛЬ-ИЛЕЦКАЯ ГБ</v>
          </cell>
          <cell r="C279">
            <v>4.1599999999999998E-2</v>
          </cell>
          <cell r="D279">
            <v>0.11797198658512528</v>
          </cell>
        </row>
        <row r="280">
          <cell r="A280">
            <v>560063</v>
          </cell>
          <cell r="B280" t="str">
            <v>КРАСНОГВАРДЕЙСКАЯ РБ</v>
          </cell>
          <cell r="C280">
            <v>4.8599999999999997E-2</v>
          </cell>
          <cell r="D280">
            <v>0.14559084632077335</v>
          </cell>
        </row>
        <row r="281">
          <cell r="A281">
            <v>560071</v>
          </cell>
          <cell r="B281" t="str">
            <v>ПЕРВОМАЙСКАЯ РБ</v>
          </cell>
          <cell r="C281">
            <v>4.9700000000000001E-2</v>
          </cell>
          <cell r="D281">
            <v>0.14993095285066091</v>
          </cell>
        </row>
        <row r="282">
          <cell r="A282">
            <v>560047</v>
          </cell>
          <cell r="B282" t="str">
            <v>БУГУРУСЛАНСКАЯ РБ</v>
          </cell>
          <cell r="C282">
            <v>5.9200000000000003E-2</v>
          </cell>
          <cell r="D282">
            <v>0.18741369106332614</v>
          </cell>
        </row>
        <row r="283">
          <cell r="A283">
            <v>560041</v>
          </cell>
          <cell r="B283" t="str">
            <v>НОВОТРОИЦКАЯ ГАУЗ ДГБ</v>
          </cell>
          <cell r="C283">
            <v>6.0299999999999999E-2</v>
          </cell>
          <cell r="D283">
            <v>0.19175379759321368</v>
          </cell>
        </row>
        <row r="284">
          <cell r="A284">
            <v>560098</v>
          </cell>
          <cell r="B284" t="str">
            <v xml:space="preserve">ФКУЗ МСЧ-56 ФСИН РОССИИ </v>
          </cell>
          <cell r="C284">
            <v>6.3600000000000004E-2</v>
          </cell>
          <cell r="D284">
            <v>0.20477411718287636</v>
          </cell>
        </row>
        <row r="285">
          <cell r="A285">
            <v>560043</v>
          </cell>
          <cell r="B285" t="str">
            <v>МЕДНОГОРСКАЯ ГБ</v>
          </cell>
          <cell r="C285">
            <v>6.4100000000000004E-2</v>
          </cell>
          <cell r="D285">
            <v>0.2067468928782798</v>
          </cell>
        </row>
        <row r="286">
          <cell r="A286">
            <v>560053</v>
          </cell>
          <cell r="B286" t="str">
            <v>АДАМОВСКАЯ РБ</v>
          </cell>
          <cell r="C286">
            <v>6.4399999999999999E-2</v>
          </cell>
          <cell r="D286">
            <v>0.20793055829552184</v>
          </cell>
        </row>
        <row r="287">
          <cell r="A287">
            <v>560068</v>
          </cell>
          <cell r="B287" t="str">
            <v>НОВОСЕРГИЕВСКАЯ РБ</v>
          </cell>
          <cell r="C287">
            <v>6.59E-2</v>
          </cell>
          <cell r="D287">
            <v>0.21384888538173216</v>
          </cell>
        </row>
        <row r="288">
          <cell r="A288">
            <v>560074</v>
          </cell>
          <cell r="B288" t="str">
            <v>САКМАРСКАЯ  РБ</v>
          </cell>
          <cell r="C288">
            <v>6.6400000000000001E-2</v>
          </cell>
          <cell r="D288">
            <v>0.2158216610771356</v>
          </cell>
        </row>
        <row r="289">
          <cell r="A289">
            <v>560067</v>
          </cell>
          <cell r="B289" t="str">
            <v>НОВООРСКАЯ РБ</v>
          </cell>
          <cell r="C289">
            <v>6.9800000000000001E-2</v>
          </cell>
          <cell r="D289">
            <v>0.22923653580587894</v>
          </cell>
        </row>
        <row r="290">
          <cell r="A290">
            <v>560060</v>
          </cell>
          <cell r="B290" t="str">
            <v>ДОМБАРОВСКАЯ РБ</v>
          </cell>
          <cell r="C290">
            <v>7.0699999999999999E-2</v>
          </cell>
          <cell r="D290">
            <v>0.23278753205760511</v>
          </cell>
        </row>
        <row r="291">
          <cell r="A291">
            <v>560076</v>
          </cell>
          <cell r="B291" t="str">
            <v>СВЕТЛИНСКАЯ РБ</v>
          </cell>
          <cell r="C291">
            <v>7.17E-2</v>
          </cell>
          <cell r="D291">
            <v>0.23673308344841199</v>
          </cell>
        </row>
        <row r="292">
          <cell r="A292">
            <v>560054</v>
          </cell>
          <cell r="B292" t="str">
            <v>АКБУЛАКСКАЯ РБ</v>
          </cell>
          <cell r="C292">
            <v>7.2400000000000006E-2</v>
          </cell>
          <cell r="D292">
            <v>0.23949496942197682</v>
          </cell>
        </row>
        <row r="293">
          <cell r="A293">
            <v>560084</v>
          </cell>
          <cell r="B293" t="str">
            <v>ЯСНЕНСКАЯ ГБ</v>
          </cell>
          <cell r="C293">
            <v>7.7700000000000005E-2</v>
          </cell>
          <cell r="D293">
            <v>0.2604063917932532</v>
          </cell>
        </row>
        <row r="294">
          <cell r="A294">
            <v>560088</v>
          </cell>
          <cell r="B294" t="str">
            <v>БУЗУЛУКСКАЯ УЗЛ.  Б-ЦА НА СТ.  БУЗУЛУК</v>
          </cell>
          <cell r="C294">
            <v>7.7799999999999994E-2</v>
          </cell>
          <cell r="D294">
            <v>0.26080094693233385</v>
          </cell>
        </row>
        <row r="295">
          <cell r="A295">
            <v>560069</v>
          </cell>
          <cell r="B295" t="str">
            <v>ОКТЯБРЬСКАЯ РБ</v>
          </cell>
          <cell r="C295">
            <v>8.3099999999999993E-2</v>
          </cell>
          <cell r="D295">
            <v>0.28171236930361027</v>
          </cell>
        </row>
        <row r="296">
          <cell r="A296">
            <v>560206</v>
          </cell>
          <cell r="B296" t="str">
            <v>НОВОТРОИЦК БОЛЬНИЦА СКОРОЙ МЕДИЦИНСКОЙ ПОМОЩИ</v>
          </cell>
          <cell r="C296">
            <v>8.8200000000000001E-2</v>
          </cell>
          <cell r="D296">
            <v>0.30183468139672531</v>
          </cell>
        </row>
        <row r="297">
          <cell r="A297">
            <v>560081</v>
          </cell>
          <cell r="B297" t="str">
            <v>ТОЦКАЯ РБ</v>
          </cell>
          <cell r="C297">
            <v>9.1899999999999996E-2</v>
          </cell>
          <cell r="D297">
            <v>0.3164332215427107</v>
          </cell>
        </row>
        <row r="298">
          <cell r="A298">
            <v>560051</v>
          </cell>
          <cell r="B298" t="str">
            <v>БУЗУЛУКСКАЯ РБ</v>
          </cell>
          <cell r="C298">
            <v>9.8400000000000001E-2</v>
          </cell>
          <cell r="D298">
            <v>0.34207930558295535</v>
          </cell>
        </row>
        <row r="299">
          <cell r="A299">
            <v>560056</v>
          </cell>
          <cell r="B299" t="str">
            <v>АСЕКЕЕВСКАЯ РБ</v>
          </cell>
          <cell r="C299">
            <v>0.1053</v>
          </cell>
          <cell r="D299">
            <v>0.36930361017952273</v>
          </cell>
        </row>
        <row r="300">
          <cell r="A300">
            <v>560089</v>
          </cell>
          <cell r="B300" t="str">
            <v>АБДУЛИНСКАЯ УЗЛ. ПОЛ-КА НА СТ. АБДУЛИНО</v>
          </cell>
          <cell r="C300">
            <v>0.1071</v>
          </cell>
          <cell r="D300">
            <v>0.37640560268297507</v>
          </cell>
        </row>
        <row r="301">
          <cell r="A301">
            <v>560014</v>
          </cell>
          <cell r="B301" t="str">
            <v>ОРЕНБУРГ ГБОУ ВПО ОРГМУ МИНЗДРАВА</v>
          </cell>
          <cell r="C301">
            <v>0.1091</v>
          </cell>
          <cell r="D301">
            <v>0.38429670546458883</v>
          </cell>
        </row>
        <row r="302">
          <cell r="A302">
            <v>560087</v>
          </cell>
          <cell r="B302" t="str">
            <v>ОРСКАЯ УБ НА СТ. ОРСК</v>
          </cell>
          <cell r="C302">
            <v>0.11210000000000001</v>
          </cell>
          <cell r="D302">
            <v>0.39613335963700946</v>
          </cell>
        </row>
        <row r="303">
          <cell r="A303">
            <v>560101</v>
          </cell>
          <cell r="B303" t="str">
            <v>ОРЕНБУРГ ООО "КЛИНИКА ПРОМЫШЛЕННОЙ МЕДИЦИНЫ"</v>
          </cell>
          <cell r="C303">
            <v>0.1215</v>
          </cell>
          <cell r="D303">
            <v>0.43322154271059399</v>
          </cell>
        </row>
        <row r="304">
          <cell r="A304">
            <v>560085</v>
          </cell>
          <cell r="B304" t="str">
            <v>СТУДЕНЧЕСКАЯ ПОЛИКЛИНИКА ОГУ</v>
          </cell>
          <cell r="C304">
            <v>0.12189999999999999</v>
          </cell>
          <cell r="D304">
            <v>0.43479976326691672</v>
          </cell>
        </row>
        <row r="305">
          <cell r="A305">
            <v>560072</v>
          </cell>
          <cell r="B305" t="str">
            <v>ПЕРЕВОЛОЦКАЯ РБ</v>
          </cell>
          <cell r="C305">
            <v>0.1263</v>
          </cell>
          <cell r="D305">
            <v>0.45216018938646696</v>
          </cell>
        </row>
        <row r="306">
          <cell r="A306">
            <v>560059</v>
          </cell>
          <cell r="B306" t="str">
            <v>ГРАЧЕВСКАЯ РБ</v>
          </cell>
          <cell r="C306">
            <v>0.13589999999999999</v>
          </cell>
          <cell r="D306">
            <v>0.49003748273821285</v>
          </cell>
        </row>
        <row r="307">
          <cell r="A307">
            <v>560073</v>
          </cell>
          <cell r="B307" t="str">
            <v>ПОНОМАРЕВСКАЯ РБ</v>
          </cell>
          <cell r="C307">
            <v>0.13589999999999999</v>
          </cell>
          <cell r="D307">
            <v>0.49003748273821285</v>
          </cell>
        </row>
        <row r="308">
          <cell r="A308">
            <v>560096</v>
          </cell>
          <cell r="B308" t="str">
            <v>ОРЕНБУРГ ФИЛИАЛ № 3 ФГКУ "426 ВГ" МО РФ</v>
          </cell>
          <cell r="C308">
            <v>0.14099999999999999</v>
          </cell>
          <cell r="D308">
            <v>0.5101597948313279</v>
          </cell>
        </row>
        <row r="309">
          <cell r="A309">
            <v>560050</v>
          </cell>
          <cell r="B309" t="str">
            <v>БУЗУЛУКСКАЯ ГБ № 1</v>
          </cell>
          <cell r="C309">
            <v>0.14130000000000001</v>
          </cell>
          <cell r="D309">
            <v>0.51134346024857003</v>
          </cell>
        </row>
        <row r="310">
          <cell r="A310">
            <v>560052</v>
          </cell>
          <cell r="B310" t="str">
            <v>АБДУЛИНСКАЯ ГБ</v>
          </cell>
          <cell r="C310">
            <v>0.14319999999999999</v>
          </cell>
          <cell r="D310">
            <v>0.51884000789110296</v>
          </cell>
        </row>
        <row r="311">
          <cell r="A311">
            <v>560024</v>
          </cell>
          <cell r="B311" t="str">
            <v>ОРЕНБУРГ ГАУЗ ДГКБ</v>
          </cell>
          <cell r="C311">
            <v>0.15049999999999999</v>
          </cell>
          <cell r="D311">
            <v>0.54764253304399313</v>
          </cell>
        </row>
        <row r="312">
          <cell r="A312">
            <v>560086</v>
          </cell>
          <cell r="B312" t="str">
            <v>ОРЕНБУРГ ОКБ НА СТ. ОРЕНБУРГ</v>
          </cell>
          <cell r="C312">
            <v>0.1615</v>
          </cell>
          <cell r="D312">
            <v>0.59104359834286868</v>
          </cell>
        </row>
        <row r="313">
          <cell r="A313">
            <v>560032</v>
          </cell>
          <cell r="B313" t="str">
            <v>ОРСКАЯ ГАУЗ ГБ № 2</v>
          </cell>
          <cell r="C313">
            <v>0.17319999999999999</v>
          </cell>
          <cell r="D313">
            <v>0.63720654961530898</v>
          </cell>
        </row>
        <row r="314">
          <cell r="A314">
            <v>560035</v>
          </cell>
          <cell r="B314" t="str">
            <v>ОРСКАЯ ГАУЗ ГБ № 5</v>
          </cell>
          <cell r="C314">
            <v>0.1734</v>
          </cell>
          <cell r="D314">
            <v>0.6379956598934704</v>
          </cell>
        </row>
        <row r="315">
          <cell r="A315">
            <v>560077</v>
          </cell>
          <cell r="B315" t="str">
            <v>СЕВЕРНАЯ РБ</v>
          </cell>
          <cell r="C315">
            <v>0.17380000000000001</v>
          </cell>
          <cell r="D315">
            <v>0.63957388044979324</v>
          </cell>
        </row>
        <row r="316">
          <cell r="A316">
            <v>560099</v>
          </cell>
          <cell r="B316" t="str">
            <v>МСЧ МВД ПО ОРЕНБУРГСКОЙ ОБЛАСТИ</v>
          </cell>
          <cell r="C316">
            <v>0.18490000000000001</v>
          </cell>
          <cell r="D316">
            <v>0.68336950088774939</v>
          </cell>
        </row>
        <row r="317">
          <cell r="A317">
            <v>560055</v>
          </cell>
          <cell r="B317" t="str">
            <v>АЛЕКСАНДРОВСКАЯ РБ</v>
          </cell>
          <cell r="C317">
            <v>0.20530000000000001</v>
          </cell>
          <cell r="D317">
            <v>0.76385874926020947</v>
          </cell>
        </row>
        <row r="318">
          <cell r="A318">
            <v>560026</v>
          </cell>
          <cell r="B318" t="str">
            <v>ОРЕНБУРГ ГАУЗ ГКБ ИМ. ПИРОГОВА Н.И.</v>
          </cell>
          <cell r="C318">
            <v>0.20749999999999999</v>
          </cell>
          <cell r="D318">
            <v>0.77253896231998453</v>
          </cell>
        </row>
        <row r="319">
          <cell r="A319">
            <v>560057</v>
          </cell>
          <cell r="B319" t="str">
            <v>БЕЛЯЕВСКАЯ РБ</v>
          </cell>
          <cell r="C319">
            <v>0.2084</v>
          </cell>
          <cell r="D319">
            <v>0.77608995857171081</v>
          </cell>
        </row>
        <row r="320">
          <cell r="A320">
            <v>560021</v>
          </cell>
          <cell r="B320" t="str">
            <v>ОРЕНБУРГ ГБУЗ ГКБ № 5</v>
          </cell>
          <cell r="C320">
            <v>0.2099</v>
          </cell>
          <cell r="D320">
            <v>0.78200828565792113</v>
          </cell>
        </row>
        <row r="321">
          <cell r="A321">
            <v>560002</v>
          </cell>
          <cell r="B321" t="str">
            <v>ОРЕНБУРГ ОБЛАСТНАЯ КБ  № 2</v>
          </cell>
          <cell r="C321">
            <v>0.21010000000000001</v>
          </cell>
          <cell r="D321">
            <v>0.78279739593608255</v>
          </cell>
        </row>
        <row r="322">
          <cell r="A322">
            <v>560079</v>
          </cell>
          <cell r="B322" t="str">
            <v>СОРОЧИНСКАЯ РБ</v>
          </cell>
          <cell r="C322">
            <v>0.21440000000000001</v>
          </cell>
          <cell r="D322">
            <v>0.79976326691655208</v>
          </cell>
        </row>
        <row r="323">
          <cell r="A323">
            <v>560036</v>
          </cell>
          <cell r="B323" t="str">
            <v>ОРСКАЯ ГАУЗ ГБ № 1</v>
          </cell>
          <cell r="C323">
            <v>0.2147</v>
          </cell>
          <cell r="D323">
            <v>0.8009469323337941</v>
          </cell>
        </row>
        <row r="324">
          <cell r="A324">
            <v>560022</v>
          </cell>
          <cell r="B324" t="str">
            <v>ОРЕНБУРГ ГАУЗ ГКБ  №6</v>
          </cell>
          <cell r="C324">
            <v>0.2233</v>
          </cell>
          <cell r="D324">
            <v>0.83487867429473317</v>
          </cell>
        </row>
        <row r="325">
          <cell r="A325">
            <v>560017</v>
          </cell>
          <cell r="B325" t="str">
            <v>ОРЕНБУРГ ГБУЗ ГКБ №1</v>
          </cell>
          <cell r="C325">
            <v>0.23119999999999999</v>
          </cell>
          <cell r="D325">
            <v>0.86604853028210738</v>
          </cell>
        </row>
        <row r="326">
          <cell r="A326">
            <v>560066</v>
          </cell>
          <cell r="B326" t="str">
            <v>МАТВЕЕВСКАЯ РБ</v>
          </cell>
          <cell r="C326">
            <v>0.24299999999999999</v>
          </cell>
          <cell r="D326">
            <v>0.91260603669362839</v>
          </cell>
        </row>
        <row r="327">
          <cell r="A327">
            <v>560033</v>
          </cell>
          <cell r="B327" t="str">
            <v>ОРСКАЯ ГАУЗ ГБ № 3</v>
          </cell>
          <cell r="C327">
            <v>0.2505</v>
          </cell>
          <cell r="D327">
            <v>0.94219767212467986</v>
          </cell>
        </row>
        <row r="328">
          <cell r="A328">
            <v>560019</v>
          </cell>
          <cell r="B328" t="str">
            <v>ОРЕНБУРГ ГАУЗ ГКБ  №3</v>
          </cell>
          <cell r="C328">
            <v>0.253</v>
          </cell>
          <cell r="D328">
            <v>0.95206155060169706</v>
          </cell>
        </row>
        <row r="329">
          <cell r="A329">
            <v>560070</v>
          </cell>
          <cell r="B329" t="str">
            <v>ОРЕНБУРГСКАЯ РБ</v>
          </cell>
          <cell r="C329">
            <v>0.2802</v>
          </cell>
          <cell r="D329">
            <v>1.0593805484316439</v>
          </cell>
        </row>
        <row r="330">
          <cell r="A330">
            <v>560049</v>
          </cell>
          <cell r="B330" t="str">
            <v>БУЗУЛУКСКАЯ ГБ</v>
          </cell>
          <cell r="C330">
            <v>0.35699999999999998</v>
          </cell>
          <cell r="D330">
            <v>1.3623988952456112</v>
          </cell>
        </row>
        <row r="331">
          <cell r="A331">
            <v>560075</v>
          </cell>
          <cell r="B331" t="str">
            <v>САРАКТАШСКАЯ РБ</v>
          </cell>
          <cell r="C331">
            <v>0.37180000000000002</v>
          </cell>
          <cell r="D331">
            <v>1.420793055829553</v>
          </cell>
        </row>
        <row r="332">
          <cell r="A332">
            <v>560034</v>
          </cell>
          <cell r="B332" t="str">
            <v>ОРСКАЯ ГАУЗ ГБ № 4</v>
          </cell>
          <cell r="C332">
            <v>0.47939999999999999</v>
          </cell>
          <cell r="D332">
            <v>1.8453343854803717</v>
          </cell>
        </row>
        <row r="333">
          <cell r="A333">
            <v>560064</v>
          </cell>
          <cell r="B333" t="str">
            <v>КУВАНДЫКСКАЯ ГБ</v>
          </cell>
          <cell r="C333">
            <v>0.48699999999999999</v>
          </cell>
          <cell r="D333">
            <v>1.8753205760505038</v>
          </cell>
        </row>
        <row r="339">
          <cell r="A339">
            <v>560002</v>
          </cell>
          <cell r="B339" t="str">
            <v>ОРЕНБУРГ ОБЛАСТНАЯ КБ  № 2</v>
          </cell>
          <cell r="C339">
            <v>0</v>
          </cell>
          <cell r="D339">
            <v>0</v>
          </cell>
        </row>
        <row r="340">
          <cell r="A340">
            <v>560032</v>
          </cell>
          <cell r="B340" t="str">
            <v>ОРСКАЯ ГАУЗ ГБ № 2</v>
          </cell>
          <cell r="C340">
            <v>0</v>
          </cell>
          <cell r="D340">
            <v>0</v>
          </cell>
        </row>
        <row r="341">
          <cell r="A341">
            <v>560033</v>
          </cell>
          <cell r="B341" t="str">
            <v>ОРСКАЯ ГАУЗ ГБ № 3</v>
          </cell>
          <cell r="C341">
            <v>0</v>
          </cell>
          <cell r="D341">
            <v>0</v>
          </cell>
        </row>
        <row r="342">
          <cell r="A342">
            <v>560087</v>
          </cell>
          <cell r="B342" t="str">
            <v>ОРСКАЯ УБ НА СТ. ОРСК</v>
          </cell>
          <cell r="C342">
            <v>0</v>
          </cell>
          <cell r="D342">
            <v>0</v>
          </cell>
        </row>
        <row r="343">
          <cell r="A343">
            <v>560088</v>
          </cell>
          <cell r="B343" t="str">
            <v>БУЗУЛУКСКАЯ УЗЛ.  Б-ЦА НА СТ.  БУЗУЛУК</v>
          </cell>
          <cell r="C343">
            <v>0</v>
          </cell>
          <cell r="D343">
            <v>0</v>
          </cell>
        </row>
        <row r="344">
          <cell r="A344">
            <v>560089</v>
          </cell>
          <cell r="B344" t="str">
            <v>АБДУЛИНСКАЯ УЗЛ. ПОЛ-КА НА СТ. АБДУЛИНО</v>
          </cell>
          <cell r="C344">
            <v>0</v>
          </cell>
          <cell r="D344">
            <v>0</v>
          </cell>
        </row>
        <row r="345">
          <cell r="A345">
            <v>560098</v>
          </cell>
          <cell r="B345" t="str">
            <v xml:space="preserve">ФКУЗ МСЧ-56 ФСИН РОССИИ </v>
          </cell>
          <cell r="C345">
            <v>0</v>
          </cell>
          <cell r="D345">
            <v>0</v>
          </cell>
        </row>
        <row r="346">
          <cell r="A346">
            <v>560101</v>
          </cell>
          <cell r="B346" t="str">
            <v>ОРЕНБУРГ ООО "КЛИНИКА ПРОМЫШЛЕННОЙ МЕДИЦИНЫ"</v>
          </cell>
          <cell r="C346">
            <v>0</v>
          </cell>
          <cell r="D346">
            <v>0</v>
          </cell>
        </row>
        <row r="347">
          <cell r="A347">
            <v>560080</v>
          </cell>
          <cell r="B347" t="str">
            <v>ТАШЛИНСКАЯ РБ</v>
          </cell>
          <cell r="C347">
            <v>1.1299999999999999E-2</v>
          </cell>
          <cell r="D347">
            <v>0</v>
          </cell>
        </row>
        <row r="348">
          <cell r="A348">
            <v>560062</v>
          </cell>
          <cell r="B348" t="str">
            <v>КВАРКЕНСКАЯ РБ</v>
          </cell>
          <cell r="C348">
            <v>1.6299999999999999E-2</v>
          </cell>
          <cell r="D348">
            <v>2.0703933747412001E-2</v>
          </cell>
        </row>
        <row r="349">
          <cell r="A349">
            <v>560083</v>
          </cell>
          <cell r="B349" t="str">
            <v>ШАРЛЫКСКАЯ РБ</v>
          </cell>
          <cell r="C349">
            <v>1.8499999999999999E-2</v>
          </cell>
          <cell r="D349">
            <v>2.9813664596273284E-2</v>
          </cell>
        </row>
        <row r="350">
          <cell r="A350">
            <v>560045</v>
          </cell>
          <cell r="B350" t="str">
            <v>БУГУРУСЛАНСКАЯ ГБ</v>
          </cell>
          <cell r="C350">
            <v>1.9599999999999999E-2</v>
          </cell>
          <cell r="D350">
            <v>3.4368530020703926E-2</v>
          </cell>
        </row>
        <row r="351">
          <cell r="A351">
            <v>560065</v>
          </cell>
          <cell r="B351" t="str">
            <v>КУРМАНАЕВСКАЯ РБ</v>
          </cell>
          <cell r="C351">
            <v>2.1999999999999999E-2</v>
          </cell>
          <cell r="D351">
            <v>4.4306418219461685E-2</v>
          </cell>
        </row>
        <row r="352">
          <cell r="A352">
            <v>560058</v>
          </cell>
          <cell r="B352" t="str">
            <v>ГАЙСКАЯ ГБ</v>
          </cell>
          <cell r="C352">
            <v>2.2599999999999999E-2</v>
          </cell>
          <cell r="D352">
            <v>4.6790890269151127E-2</v>
          </cell>
        </row>
        <row r="353">
          <cell r="A353">
            <v>560082</v>
          </cell>
          <cell r="B353" t="str">
            <v>ТЮЛЬГАНСКАЯ РБ</v>
          </cell>
          <cell r="C353">
            <v>2.3300000000000001E-2</v>
          </cell>
          <cell r="D353">
            <v>4.9689440993788817E-2</v>
          </cell>
        </row>
        <row r="354">
          <cell r="A354">
            <v>560061</v>
          </cell>
          <cell r="B354" t="str">
            <v>ИЛЕКСКАЯ РБ</v>
          </cell>
          <cell r="C354">
            <v>2.6800000000000001E-2</v>
          </cell>
          <cell r="D354">
            <v>6.4182194616977217E-2</v>
          </cell>
        </row>
        <row r="355">
          <cell r="A355">
            <v>560054</v>
          </cell>
          <cell r="B355" t="str">
            <v>АКБУЛАКСКАЯ РБ</v>
          </cell>
          <cell r="C355">
            <v>2.8899999999999999E-2</v>
          </cell>
          <cell r="D355">
            <v>7.2877846790890252E-2</v>
          </cell>
        </row>
        <row r="356">
          <cell r="A356">
            <v>560063</v>
          </cell>
          <cell r="B356" t="str">
            <v>КРАСНОГВАРДЕЙСКАЯ РБ</v>
          </cell>
          <cell r="C356">
            <v>2.8899999999999999E-2</v>
          </cell>
          <cell r="D356">
            <v>7.2877846790890252E-2</v>
          </cell>
        </row>
        <row r="357">
          <cell r="A357">
            <v>560071</v>
          </cell>
          <cell r="B357" t="str">
            <v>ПЕРВОМАЙСКАЯ РБ</v>
          </cell>
          <cell r="C357">
            <v>3.09E-2</v>
          </cell>
          <cell r="D357">
            <v>8.1159420289855067E-2</v>
          </cell>
        </row>
        <row r="358">
          <cell r="A358">
            <v>560060</v>
          </cell>
          <cell r="B358" t="str">
            <v>ДОМБАРОВСКАЯ РБ</v>
          </cell>
          <cell r="C358">
            <v>3.1E-2</v>
          </cell>
          <cell r="D358">
            <v>8.1573498964803301E-2</v>
          </cell>
        </row>
        <row r="359">
          <cell r="A359">
            <v>560077</v>
          </cell>
          <cell r="B359" t="str">
            <v>СЕВЕРНАЯ РБ</v>
          </cell>
          <cell r="C359">
            <v>3.2399999999999998E-2</v>
          </cell>
          <cell r="D359">
            <v>8.7370600414078653E-2</v>
          </cell>
        </row>
        <row r="360">
          <cell r="A360">
            <v>560068</v>
          </cell>
          <cell r="B360" t="str">
            <v>НОВОСЕРГИЕВСКАЯ РБ</v>
          </cell>
          <cell r="C360">
            <v>3.8699999999999998E-2</v>
          </cell>
          <cell r="D360">
            <v>0.11345755693581777</v>
          </cell>
        </row>
        <row r="361">
          <cell r="A361">
            <v>560047</v>
          </cell>
          <cell r="B361" t="str">
            <v>БУГУРУСЛАНСКАЯ РБ</v>
          </cell>
          <cell r="C361">
            <v>4.1000000000000002E-2</v>
          </cell>
          <cell r="D361">
            <v>0.1229813664596273</v>
          </cell>
        </row>
        <row r="362">
          <cell r="A362">
            <v>560056</v>
          </cell>
          <cell r="B362" t="str">
            <v>АСЕКЕЕВСКАЯ РБ</v>
          </cell>
          <cell r="C362">
            <v>4.8500000000000001E-2</v>
          </cell>
          <cell r="D362">
            <v>0.1540372670807453</v>
          </cell>
        </row>
        <row r="363">
          <cell r="A363">
            <v>560055</v>
          </cell>
          <cell r="B363" t="str">
            <v>АЛЕКСАНДРОВСКАЯ РБ</v>
          </cell>
          <cell r="C363">
            <v>6.3600000000000004E-2</v>
          </cell>
          <cell r="D363">
            <v>0.21656314699792956</v>
          </cell>
        </row>
        <row r="364">
          <cell r="A364">
            <v>560053</v>
          </cell>
          <cell r="B364" t="str">
            <v>АДАМОВСКАЯ РБ</v>
          </cell>
          <cell r="C364">
            <v>6.3899999999999998E-2</v>
          </cell>
          <cell r="D364">
            <v>0.21780538302277425</v>
          </cell>
        </row>
        <row r="365">
          <cell r="A365">
            <v>560014</v>
          </cell>
          <cell r="B365" t="str">
            <v>ОРЕНБУРГ ГБОУ ВПО ОРГМУ МИНЗДРАВА</v>
          </cell>
          <cell r="C365">
            <v>6.6699999999999995E-2</v>
          </cell>
          <cell r="D365">
            <v>0.22939958592132495</v>
          </cell>
        </row>
        <row r="366">
          <cell r="A366">
            <v>560078</v>
          </cell>
          <cell r="B366" t="str">
            <v>СОЛЬ-ИЛЕЦКАЯ ГБ</v>
          </cell>
          <cell r="C366">
            <v>6.7299999999999999E-2</v>
          </cell>
          <cell r="D366">
            <v>0.23188405797101441</v>
          </cell>
        </row>
        <row r="367">
          <cell r="A367">
            <v>560069</v>
          </cell>
          <cell r="B367" t="str">
            <v>ОКТЯБРЬСКАЯ РБ</v>
          </cell>
          <cell r="C367">
            <v>6.8400000000000002E-2</v>
          </cell>
          <cell r="D367">
            <v>0.23643892339544506</v>
          </cell>
        </row>
        <row r="368">
          <cell r="A368">
            <v>560067</v>
          </cell>
          <cell r="B368" t="str">
            <v>НОВООРСКАЯ РБ</v>
          </cell>
          <cell r="C368">
            <v>6.9599999999999995E-2</v>
          </cell>
          <cell r="D368">
            <v>0.2414078674948239</v>
          </cell>
        </row>
        <row r="369">
          <cell r="A369">
            <v>560049</v>
          </cell>
          <cell r="B369" t="str">
            <v>БУЗУЛУКСКАЯ ГБ</v>
          </cell>
          <cell r="C369">
            <v>7.4099999999999999E-2</v>
          </cell>
          <cell r="D369">
            <v>0.26004140786749474</v>
          </cell>
        </row>
        <row r="370">
          <cell r="A370">
            <v>560081</v>
          </cell>
          <cell r="B370" t="str">
            <v>ТОЦКАЯ РБ</v>
          </cell>
          <cell r="C370">
            <v>7.5999999999999998E-2</v>
          </cell>
          <cell r="D370">
            <v>0.2679089026915113</v>
          </cell>
        </row>
        <row r="371">
          <cell r="A371">
            <v>560074</v>
          </cell>
          <cell r="B371" t="str">
            <v>САКМАРСКАЯ  РБ</v>
          </cell>
          <cell r="C371">
            <v>7.6100000000000001E-2</v>
          </cell>
          <cell r="D371">
            <v>0.26832298136645955</v>
          </cell>
        </row>
        <row r="372">
          <cell r="A372">
            <v>560052</v>
          </cell>
          <cell r="B372" t="str">
            <v>АБДУЛИНСКАЯ ГБ</v>
          </cell>
          <cell r="C372">
            <v>7.6600000000000001E-2</v>
          </cell>
          <cell r="D372">
            <v>0.27039337474120073</v>
          </cell>
        </row>
        <row r="373">
          <cell r="A373">
            <v>560051</v>
          </cell>
          <cell r="B373" t="str">
            <v>БУЗУЛУКСКАЯ РБ</v>
          </cell>
          <cell r="C373">
            <v>8.6699999999999999E-2</v>
          </cell>
          <cell r="D373">
            <v>0.31221532091097298</v>
          </cell>
        </row>
        <row r="374">
          <cell r="A374">
            <v>560076</v>
          </cell>
          <cell r="B374" t="str">
            <v>СВЕТЛИНСКАЯ РБ</v>
          </cell>
          <cell r="C374">
            <v>9.01E-2</v>
          </cell>
          <cell r="D374">
            <v>0.32629399585921315</v>
          </cell>
        </row>
        <row r="375">
          <cell r="A375">
            <v>560035</v>
          </cell>
          <cell r="B375" t="str">
            <v>ОРСКАЯ ГАУЗ ГБ № 5</v>
          </cell>
          <cell r="C375">
            <v>9.3899999999999997E-2</v>
          </cell>
          <cell r="D375">
            <v>0.34202898550724625</v>
          </cell>
        </row>
        <row r="376">
          <cell r="A376">
            <v>560050</v>
          </cell>
          <cell r="B376" t="str">
            <v>БУЗУЛУКСКАЯ ГБ № 1</v>
          </cell>
          <cell r="C376">
            <v>9.8699999999999996E-2</v>
          </cell>
          <cell r="D376">
            <v>0.36190476190476178</v>
          </cell>
        </row>
        <row r="377">
          <cell r="A377">
            <v>560206</v>
          </cell>
          <cell r="B377" t="str">
            <v>НОВОТРОИЦК БОЛЬНИЦА СКОРОЙ МЕДИЦИНСКОЙ ПОМОЩИ</v>
          </cell>
          <cell r="C377">
            <v>0.1053</v>
          </cell>
          <cell r="D377">
            <v>0.38923395445134568</v>
          </cell>
        </row>
        <row r="378">
          <cell r="A378">
            <v>560084</v>
          </cell>
          <cell r="B378" t="str">
            <v>ЯСНЕНСКАЯ ГБ</v>
          </cell>
          <cell r="C378">
            <v>0.1108</v>
          </cell>
          <cell r="D378">
            <v>0.41200828157349884</v>
          </cell>
        </row>
        <row r="379">
          <cell r="A379">
            <v>560072</v>
          </cell>
          <cell r="B379" t="str">
            <v>ПЕРЕВОЛОЦКАЯ РБ</v>
          </cell>
          <cell r="C379">
            <v>0.1149</v>
          </cell>
          <cell r="D379">
            <v>0.42898550724637668</v>
          </cell>
        </row>
        <row r="380">
          <cell r="A380">
            <v>560085</v>
          </cell>
          <cell r="B380" t="str">
            <v>СТУДЕНЧЕСКАЯ ПОЛИКЛИНИКА ОГУ</v>
          </cell>
          <cell r="C380">
            <v>0.1273</v>
          </cell>
          <cell r="D380">
            <v>0.48033126293995843</v>
          </cell>
        </row>
        <row r="381">
          <cell r="A381">
            <v>560041</v>
          </cell>
          <cell r="B381" t="str">
            <v>НОВОТРОИЦКАЯ ГАУЗ ДГБ</v>
          </cell>
          <cell r="C381">
            <v>0.13189999999999999</v>
          </cell>
          <cell r="D381">
            <v>0.49937888198757746</v>
          </cell>
        </row>
        <row r="382">
          <cell r="A382">
            <v>560086</v>
          </cell>
          <cell r="B382" t="str">
            <v>ОРЕНБУРГ ОКБ НА СТ. ОРЕНБУРГ</v>
          </cell>
          <cell r="C382">
            <v>0.14119999999999999</v>
          </cell>
          <cell r="D382">
            <v>0.53788819875776384</v>
          </cell>
        </row>
        <row r="383">
          <cell r="A383">
            <v>560079</v>
          </cell>
          <cell r="B383" t="str">
            <v>СОРОЧИНСКАЯ РБ</v>
          </cell>
          <cell r="C383">
            <v>0.14710000000000001</v>
          </cell>
          <cell r="D383">
            <v>0.56231884057971004</v>
          </cell>
        </row>
        <row r="384">
          <cell r="A384">
            <v>560034</v>
          </cell>
          <cell r="B384" t="str">
            <v>ОРСКАЯ ГАУЗ ГБ № 4</v>
          </cell>
          <cell r="C384">
            <v>0.18179999999999999</v>
          </cell>
          <cell r="D384">
            <v>0.70600414078674922</v>
          </cell>
        </row>
        <row r="385">
          <cell r="A385">
            <v>560073</v>
          </cell>
          <cell r="B385" t="str">
            <v>ПОНОМАРЕВСКАЯ РБ</v>
          </cell>
          <cell r="C385">
            <v>0.19</v>
          </cell>
          <cell r="D385">
            <v>0.73995859213250492</v>
          </cell>
        </row>
        <row r="386">
          <cell r="A386">
            <v>560057</v>
          </cell>
          <cell r="B386" t="str">
            <v>БЕЛЯЕВСКАЯ РБ</v>
          </cell>
          <cell r="C386">
            <v>0.2157</v>
          </cell>
          <cell r="D386">
            <v>0.84637681159420264</v>
          </cell>
        </row>
        <row r="387">
          <cell r="A387">
            <v>560019</v>
          </cell>
          <cell r="B387" t="str">
            <v>ОРЕНБУРГ ГАУЗ ГКБ  №3</v>
          </cell>
          <cell r="C387">
            <v>0.2213</v>
          </cell>
          <cell r="D387">
            <v>0.8695652173913041</v>
          </cell>
        </row>
        <row r="388">
          <cell r="A388">
            <v>560066</v>
          </cell>
          <cell r="B388" t="str">
            <v>МАТВЕЕВСКАЯ РБ</v>
          </cell>
          <cell r="C388">
            <v>0.23300000000000001</v>
          </cell>
          <cell r="D388">
            <v>0.91801242236024827</v>
          </cell>
        </row>
        <row r="389">
          <cell r="A389">
            <v>560075</v>
          </cell>
          <cell r="B389" t="str">
            <v>САРАКТАШСКАЯ РБ</v>
          </cell>
          <cell r="C389">
            <v>0.25269999999999998</v>
          </cell>
          <cell r="D389">
            <v>0.99958592132505142</v>
          </cell>
        </row>
        <row r="390">
          <cell r="A390">
            <v>560070</v>
          </cell>
          <cell r="B390" t="str">
            <v>ОРЕНБУРГСКАЯ РБ</v>
          </cell>
          <cell r="C390">
            <v>0.27160000000000001</v>
          </cell>
          <cell r="D390">
            <v>1.0778467908902689</v>
          </cell>
        </row>
        <row r="391">
          <cell r="A391">
            <v>560026</v>
          </cell>
          <cell r="B391" t="str">
            <v>ОРЕНБУРГ ГАУЗ ГКБ ИМ. ПИРОГОВА Н.И.</v>
          </cell>
          <cell r="C391">
            <v>0.27860000000000001</v>
          </cell>
          <cell r="D391">
            <v>1.1068322981366459</v>
          </cell>
        </row>
        <row r="392">
          <cell r="A392">
            <v>560043</v>
          </cell>
          <cell r="B392" t="str">
            <v>МЕДНОГОРСКАЯ ГБ</v>
          </cell>
          <cell r="C392">
            <v>0.28299999999999997</v>
          </cell>
          <cell r="D392">
            <v>1.1250517598343683</v>
          </cell>
        </row>
        <row r="393">
          <cell r="A393">
            <v>560022</v>
          </cell>
          <cell r="B393" t="str">
            <v>ОРЕНБУРГ ГАУЗ ГКБ  №6</v>
          </cell>
          <cell r="C393">
            <v>0.29549999999999998</v>
          </cell>
          <cell r="D393">
            <v>1.1768115942028985</v>
          </cell>
        </row>
        <row r="394">
          <cell r="A394">
            <v>560021</v>
          </cell>
          <cell r="B394" t="str">
            <v>ОРЕНБУРГ ГБУЗ ГКБ № 5</v>
          </cell>
          <cell r="C394">
            <v>0.311</v>
          </cell>
          <cell r="D394">
            <v>1.2409937888198757</v>
          </cell>
        </row>
        <row r="395">
          <cell r="A395">
            <v>560059</v>
          </cell>
          <cell r="B395" t="str">
            <v>ГРАЧЕВСКАЯ РБ</v>
          </cell>
          <cell r="C395">
            <v>0.32579999999999998</v>
          </cell>
          <cell r="D395">
            <v>1.3022774327122151</v>
          </cell>
        </row>
        <row r="396">
          <cell r="A396">
            <v>560099</v>
          </cell>
          <cell r="B396" t="str">
            <v>МСЧ МВД ПО ОРЕНБУРГСКОЙ ОБЛАСТИ</v>
          </cell>
          <cell r="C396">
            <v>0.35799999999999998</v>
          </cell>
          <cell r="D396">
            <v>1.4356107660455484</v>
          </cell>
        </row>
        <row r="397">
          <cell r="A397">
            <v>560096</v>
          </cell>
          <cell r="B397" t="str">
            <v>ОРЕНБУРГ ФИЛИАЛ № 3 ФГКУ "426 ВГ" МО РФ</v>
          </cell>
          <cell r="C397">
            <v>0.35899999999999999</v>
          </cell>
          <cell r="D397">
            <v>1.4397515527950309</v>
          </cell>
        </row>
        <row r="398">
          <cell r="A398">
            <v>560036</v>
          </cell>
          <cell r="B398" t="str">
            <v>ОРСКАЯ ГАУЗ ГБ № 1</v>
          </cell>
          <cell r="C398">
            <v>0.39219999999999999</v>
          </cell>
          <cell r="D398">
            <v>1.5772256728778467</v>
          </cell>
        </row>
        <row r="399">
          <cell r="A399">
            <v>560017</v>
          </cell>
          <cell r="B399" t="str">
            <v>ОРЕНБУРГ ГБУЗ ГКБ №1</v>
          </cell>
          <cell r="C399">
            <v>0.42859999999999998</v>
          </cell>
          <cell r="D399">
            <v>1.7279503105590059</v>
          </cell>
        </row>
        <row r="400">
          <cell r="A400">
            <v>560064</v>
          </cell>
          <cell r="B400" t="str">
            <v>КУВАНДЫКСКАЯ ГБ</v>
          </cell>
          <cell r="C400">
            <v>0.52100000000000002</v>
          </cell>
          <cell r="D400">
            <v>2</v>
          </cell>
        </row>
        <row r="401">
          <cell r="A401">
            <v>560024</v>
          </cell>
          <cell r="B401" t="str">
            <v>ОРЕНБУРГ ГАУЗ ДГКБ</v>
          </cell>
          <cell r="C401">
            <v>0.82169999999999999</v>
          </cell>
          <cell r="D401">
            <v>2</v>
          </cell>
        </row>
      </sheetData>
      <sheetData sheetId="2">
        <row r="3">
          <cell r="A3">
            <v>560002</v>
          </cell>
        </row>
      </sheetData>
      <sheetData sheetId="3">
        <row r="2">
          <cell r="A2">
            <v>560002</v>
          </cell>
          <cell r="B2" t="str">
            <v>ГАУЗ "OOКБ № 2"</v>
          </cell>
          <cell r="C2">
            <v>2957</v>
          </cell>
        </row>
        <row r="3">
          <cell r="A3">
            <v>560014</v>
          </cell>
          <cell r="B3" t="str">
            <v>ФГБОУ ВО ОрГМУ Минздрава России</v>
          </cell>
          <cell r="C3">
            <v>500</v>
          </cell>
        </row>
        <row r="4">
          <cell r="A4">
            <v>560017</v>
          </cell>
          <cell r="B4" t="str">
            <v>ГБУЗ "ГКБ № 1" г.Оренбурга</v>
          </cell>
          <cell r="C4">
            <v>14189</v>
          </cell>
        </row>
        <row r="5">
          <cell r="A5">
            <v>560019</v>
          </cell>
          <cell r="B5" t="str">
            <v>ГАУЗ "ГКБ № 3" г.Оренбурга</v>
          </cell>
          <cell r="C5">
            <v>19443</v>
          </cell>
        </row>
        <row r="6">
          <cell r="A6">
            <v>560021</v>
          </cell>
          <cell r="B6" t="str">
            <v>ГБУЗ "ГКБ № 5" г.Оренбурга</v>
          </cell>
          <cell r="C6">
            <v>12042</v>
          </cell>
        </row>
        <row r="7">
          <cell r="A7">
            <v>560022</v>
          </cell>
          <cell r="B7" t="str">
            <v>ГАУЗ "ГКБ № 6" г.Оренбурга</v>
          </cell>
          <cell r="C7">
            <v>14615</v>
          </cell>
        </row>
        <row r="8">
          <cell r="A8">
            <v>560024</v>
          </cell>
          <cell r="B8" t="str">
            <v>ГАУЗ "ДГКБ" г. Оренбурга</v>
          </cell>
          <cell r="C8">
            <v>221</v>
          </cell>
        </row>
        <row r="9">
          <cell r="A9">
            <v>560026</v>
          </cell>
          <cell r="B9" t="str">
            <v>ГАУЗ "ГКБ им. Н.И. Пирогова" г.Оренбурга</v>
          </cell>
          <cell r="C9">
            <v>21925</v>
          </cell>
        </row>
        <row r="10">
          <cell r="A10">
            <v>560031</v>
          </cell>
          <cell r="B10" t="str">
            <v>ГАУЗ "ГБ № 1" г.Орска</v>
          </cell>
        </row>
        <row r="11">
          <cell r="A11">
            <v>560032</v>
          </cell>
          <cell r="B11" t="str">
            <v>ГАУЗ "ГБ № 2" г.Орска</v>
          </cell>
          <cell r="C11">
            <v>4785</v>
          </cell>
        </row>
        <row r="12">
          <cell r="A12">
            <v>560033</v>
          </cell>
          <cell r="B12" t="str">
            <v>ГАУЗ "ГБ №3" г. Орска</v>
          </cell>
          <cell r="C12">
            <v>9292</v>
          </cell>
        </row>
        <row r="13">
          <cell r="A13">
            <v>560034</v>
          </cell>
          <cell r="B13" t="str">
            <v>ГАУЗ "ГБ № 4" г. Орска</v>
          </cell>
          <cell r="C13">
            <v>8202</v>
          </cell>
        </row>
        <row r="14">
          <cell r="A14">
            <v>560035</v>
          </cell>
          <cell r="B14" t="str">
            <v>ГАУЗ  "ГБ № 5" г. Орска</v>
          </cell>
          <cell r="C14">
            <v>7</v>
          </cell>
        </row>
        <row r="15">
          <cell r="A15">
            <v>560036</v>
          </cell>
          <cell r="B15" t="str">
            <v>ГАУЗ "ГБ № 1" г. Орска</v>
          </cell>
          <cell r="C15">
            <v>11084</v>
          </cell>
        </row>
        <row r="16">
          <cell r="A16">
            <v>560039</v>
          </cell>
          <cell r="B16" t="str">
            <v>ГАУЗ "ГБ № 1" г. Новотроицка</v>
          </cell>
          <cell r="C16">
            <v>1</v>
          </cell>
        </row>
        <row r="17">
          <cell r="A17">
            <v>560040</v>
          </cell>
          <cell r="B17" t="str">
            <v>ГАУЗ 'ГБ № 2" г. Новотроицк</v>
          </cell>
        </row>
        <row r="18">
          <cell r="A18">
            <v>560041</v>
          </cell>
          <cell r="B18" t="str">
            <v>ГАУЗ "ДГБ" г. Новотроицка</v>
          </cell>
          <cell r="C18">
            <v>2</v>
          </cell>
        </row>
        <row r="19">
          <cell r="A19">
            <v>560043</v>
          </cell>
          <cell r="B19" t="str">
            <v>ГБУЗ "ГБ" г. Медногорска</v>
          </cell>
          <cell r="C19">
            <v>3192</v>
          </cell>
        </row>
        <row r="20">
          <cell r="A20">
            <v>560045</v>
          </cell>
          <cell r="B20" t="str">
            <v>ГБУЗ "ГБ" г.Бугуруслана</v>
          </cell>
          <cell r="C20">
            <v>3462</v>
          </cell>
        </row>
        <row r="21">
          <cell r="A21">
            <v>560046</v>
          </cell>
          <cell r="B21" t="str">
            <v>ГБУЗ "ГБ №1" г.Бугуруслана</v>
          </cell>
        </row>
        <row r="22">
          <cell r="A22">
            <v>560047</v>
          </cell>
          <cell r="B22" t="str">
            <v>ГБУЗ "Бугурусланская РБ"</v>
          </cell>
          <cell r="C22">
            <v>5347</v>
          </cell>
        </row>
        <row r="23">
          <cell r="A23">
            <v>560049</v>
          </cell>
          <cell r="B23" t="str">
            <v>ГБУЗ "ГБ" г. Бузулука</v>
          </cell>
          <cell r="C23">
            <v>5906</v>
          </cell>
        </row>
        <row r="24">
          <cell r="A24">
            <v>560050</v>
          </cell>
          <cell r="B24" t="str">
            <v>ГАУЗ "ГБ № 1" г. Бузулука</v>
          </cell>
          <cell r="C24">
            <v>5492</v>
          </cell>
        </row>
        <row r="25">
          <cell r="A25">
            <v>560051</v>
          </cell>
          <cell r="B25" t="str">
            <v>ГБУЗ "Бузулукская РБ"</v>
          </cell>
          <cell r="C25">
            <v>4588</v>
          </cell>
        </row>
        <row r="26">
          <cell r="A26">
            <v>560052</v>
          </cell>
          <cell r="B26" t="str">
            <v>ГБУЗ "ГБ" г. Абдулино</v>
          </cell>
          <cell r="C26">
            <v>4022</v>
          </cell>
        </row>
        <row r="27">
          <cell r="A27">
            <v>560053</v>
          </cell>
          <cell r="B27" t="str">
            <v>ГБУЗ "Адамовская РБ"</v>
          </cell>
          <cell r="C27">
            <v>3048</v>
          </cell>
        </row>
        <row r="28">
          <cell r="A28">
            <v>560054</v>
          </cell>
          <cell r="B28" t="str">
            <v>ГБУЗ "Акбулакская РБ"</v>
          </cell>
          <cell r="C28">
            <v>2231</v>
          </cell>
        </row>
        <row r="29">
          <cell r="A29">
            <v>560055</v>
          </cell>
          <cell r="B29" t="str">
            <v>ГБУЗ "Александровская РБ"</v>
          </cell>
          <cell r="C29">
            <v>1965</v>
          </cell>
        </row>
        <row r="30">
          <cell r="A30">
            <v>560056</v>
          </cell>
          <cell r="B30" t="str">
            <v>ГБУЗ "Асекеевская РБ"</v>
          </cell>
          <cell r="C30">
            <v>3049</v>
          </cell>
        </row>
        <row r="31">
          <cell r="A31">
            <v>560057</v>
          </cell>
          <cell r="B31" t="str">
            <v>ГБУЗ "Беляевская РБ"</v>
          </cell>
          <cell r="C31">
            <v>2447</v>
          </cell>
        </row>
        <row r="32">
          <cell r="A32">
            <v>560058</v>
          </cell>
          <cell r="B32" t="str">
            <v>ГБУЗ "ГБ" г. Гая</v>
          </cell>
          <cell r="C32">
            <v>6229</v>
          </cell>
        </row>
        <row r="33">
          <cell r="A33">
            <v>560059</v>
          </cell>
          <cell r="B33" t="str">
            <v>ГБУЗ "Грачевская РБ"</v>
          </cell>
          <cell r="C33">
            <v>2409</v>
          </cell>
        </row>
        <row r="34">
          <cell r="A34">
            <v>560060</v>
          </cell>
          <cell r="B34" t="str">
            <v>ГБУЗ "Домбаровская РБ"</v>
          </cell>
          <cell r="C34">
            <v>2361</v>
          </cell>
        </row>
        <row r="35">
          <cell r="A35">
            <v>560061</v>
          </cell>
          <cell r="B35" t="str">
            <v>ГБУЗ "Илекская РБ"</v>
          </cell>
          <cell r="C35">
            <v>2785</v>
          </cell>
        </row>
        <row r="36">
          <cell r="A36">
            <v>560062</v>
          </cell>
          <cell r="B36" t="str">
            <v>ГАУЗ "Кваркенская РБ"</v>
          </cell>
          <cell r="C36">
            <v>1995</v>
          </cell>
        </row>
        <row r="37">
          <cell r="A37">
            <v>560063</v>
          </cell>
          <cell r="B37" t="str">
            <v>ГБУЗ "Красногвардейская РБ"</v>
          </cell>
          <cell r="C37">
            <v>2519</v>
          </cell>
        </row>
        <row r="38">
          <cell r="A38">
            <v>560064</v>
          </cell>
          <cell r="B38" t="str">
            <v>ГБУЗ "ГБ" г. Кувандыка</v>
          </cell>
          <cell r="C38">
            <v>5119</v>
          </cell>
        </row>
        <row r="39">
          <cell r="A39">
            <v>560065</v>
          </cell>
          <cell r="B39" t="str">
            <v>ГБУЗ "Курманаевская РБ"</v>
          </cell>
          <cell r="C39">
            <v>2872</v>
          </cell>
        </row>
        <row r="40">
          <cell r="A40">
            <v>560066</v>
          </cell>
          <cell r="B40" t="str">
            <v>ГБУЗ "Матвеевская РБ"</v>
          </cell>
          <cell r="C40">
            <v>1340</v>
          </cell>
        </row>
        <row r="41">
          <cell r="A41">
            <v>560067</v>
          </cell>
          <cell r="B41" t="str">
            <v>ГАУЗ "Новоорская РБ"</v>
          </cell>
          <cell r="C41">
            <v>4829</v>
          </cell>
        </row>
        <row r="42">
          <cell r="A42">
            <v>560068</v>
          </cell>
          <cell r="B42" t="str">
            <v>ГБУЗ "Новосергиевская РБ"</v>
          </cell>
          <cell r="C42">
            <v>5053</v>
          </cell>
        </row>
        <row r="43">
          <cell r="A43">
            <v>560069</v>
          </cell>
          <cell r="B43" t="str">
            <v>ГБУЗ "Октябрьская РБ"</v>
          </cell>
          <cell r="C43">
            <v>3180</v>
          </cell>
        </row>
        <row r="44">
          <cell r="A44">
            <v>560070</v>
          </cell>
          <cell r="B44" t="str">
            <v>ГАУЗ "Оренбургская РБ"</v>
          </cell>
          <cell r="C44">
            <v>11228</v>
          </cell>
        </row>
        <row r="45">
          <cell r="A45">
            <v>560071</v>
          </cell>
          <cell r="B45" t="str">
            <v>ГБУЗ "Первомайская РБ"</v>
          </cell>
          <cell r="C45">
            <v>3297</v>
          </cell>
        </row>
        <row r="46">
          <cell r="A46">
            <v>560072</v>
          </cell>
          <cell r="B46" t="str">
            <v>ГБУЗ "Переволоцкая РБ"</v>
          </cell>
          <cell r="C46">
            <v>4217</v>
          </cell>
        </row>
        <row r="47">
          <cell r="A47">
            <v>560073</v>
          </cell>
          <cell r="B47" t="str">
            <v>ГБУЗ "Пономаревская РБ"</v>
          </cell>
          <cell r="C47">
            <v>2394</v>
          </cell>
        </row>
        <row r="48">
          <cell r="A48">
            <v>560074</v>
          </cell>
          <cell r="B48" t="str">
            <v>ГБУЗ "Сакмарская РБ"</v>
          </cell>
          <cell r="C48">
            <v>3094</v>
          </cell>
        </row>
        <row r="49">
          <cell r="A49">
            <v>560075</v>
          </cell>
          <cell r="B49" t="str">
            <v>ГБУЗ "Саракташская РБ"</v>
          </cell>
          <cell r="C49">
            <v>6595</v>
          </cell>
        </row>
        <row r="50">
          <cell r="A50">
            <v>560076</v>
          </cell>
          <cell r="B50" t="str">
            <v>ГБУЗ "Светлинская РБ"</v>
          </cell>
          <cell r="C50">
            <v>1563</v>
          </cell>
        </row>
        <row r="51">
          <cell r="A51">
            <v>560077</v>
          </cell>
          <cell r="B51" t="str">
            <v>ГБУЗ "Северная РБ"</v>
          </cell>
          <cell r="C51">
            <v>1867</v>
          </cell>
        </row>
        <row r="52">
          <cell r="A52">
            <v>560078</v>
          </cell>
          <cell r="B52" t="str">
            <v>ГБУЗ "ГБ" г. Соль-Илецка"</v>
          </cell>
          <cell r="C52">
            <v>5266</v>
          </cell>
        </row>
        <row r="53">
          <cell r="A53">
            <v>560079</v>
          </cell>
          <cell r="B53" t="str">
            <v>ГБУЗ "ГБ" г. Сорочинска</v>
          </cell>
          <cell r="C53">
            <v>7619</v>
          </cell>
        </row>
        <row r="54">
          <cell r="A54">
            <v>560080</v>
          </cell>
          <cell r="B54" t="str">
            <v>ГБУЗ "Ташлинская РБ"</v>
          </cell>
          <cell r="C54">
            <v>3587</v>
          </cell>
        </row>
        <row r="55">
          <cell r="A55">
            <v>560081</v>
          </cell>
          <cell r="B55" t="str">
            <v>ГБУЗ "Тоцкая РБ"</v>
          </cell>
          <cell r="C55">
            <v>3757</v>
          </cell>
        </row>
        <row r="56">
          <cell r="A56">
            <v>560082</v>
          </cell>
          <cell r="B56" t="str">
            <v>ГБУЗ "Тюльганская РБ"</v>
          </cell>
          <cell r="C56">
            <v>2680</v>
          </cell>
        </row>
        <row r="57">
          <cell r="A57">
            <v>560083</v>
          </cell>
          <cell r="B57" t="str">
            <v>ГБУЗ "Шарлыкская РБ"</v>
          </cell>
          <cell r="C57">
            <v>1864</v>
          </cell>
        </row>
        <row r="58">
          <cell r="A58">
            <v>560084</v>
          </cell>
          <cell r="B58" t="str">
            <v>ГБУЗ "ГБ" Г. ЯСНОГО</v>
          </cell>
          <cell r="C58">
            <v>3911</v>
          </cell>
        </row>
        <row r="59">
          <cell r="A59">
            <v>560085</v>
          </cell>
          <cell r="B59" t="str">
            <v>Студенческая поликлиника ОГУ</v>
          </cell>
          <cell r="C59">
            <v>1530</v>
          </cell>
        </row>
        <row r="60">
          <cell r="A60">
            <v>560086</v>
          </cell>
          <cell r="B60" t="str">
            <v>НУЗ "Отделенческая клиническая больница на ст. Оренбург ОАО "РЖД"</v>
          </cell>
          <cell r="C60">
            <v>3663</v>
          </cell>
        </row>
        <row r="61">
          <cell r="A61">
            <v>560087</v>
          </cell>
          <cell r="B61" t="str">
            <v>НУЗ "Узловая больница на ст. Орск ОАО "РЖД"</v>
          </cell>
          <cell r="C61">
            <v>3083</v>
          </cell>
        </row>
        <row r="62">
          <cell r="A62">
            <v>560088</v>
          </cell>
          <cell r="B62" t="str">
            <v>НУЗ "Узловая больница на ст. Бузулук ОАО "РЖД"</v>
          </cell>
          <cell r="C62">
            <v>715</v>
          </cell>
        </row>
        <row r="63">
          <cell r="A63">
            <v>560089</v>
          </cell>
          <cell r="B63" t="str">
            <v>НУЗ  "Узловая поликлиника на ст. Абдулино ОАО "РЖД"</v>
          </cell>
          <cell r="C63">
            <v>782</v>
          </cell>
        </row>
        <row r="64">
          <cell r="A64">
            <v>560096</v>
          </cell>
          <cell r="B64" t="str">
            <v>Филиал № 3 ФГКУ "426 ВГ" Минобороны России</v>
          </cell>
          <cell r="C64">
            <v>11</v>
          </cell>
        </row>
        <row r="65">
          <cell r="A65">
            <v>560098</v>
          </cell>
          <cell r="B65" t="str">
            <v xml:space="preserve">ФКУЗ МСЧ-56 ФСИН России </v>
          </cell>
          <cell r="C65">
            <v>411</v>
          </cell>
        </row>
        <row r="66">
          <cell r="A66">
            <v>560099</v>
          </cell>
          <cell r="B66" t="str">
            <v>ФКУЗ "МСЧ МВД России по Оренбургской области"</v>
          </cell>
          <cell r="C66">
            <v>15</v>
          </cell>
        </row>
        <row r="67">
          <cell r="A67">
            <v>560101</v>
          </cell>
          <cell r="B67" t="str">
            <v>ООО "Клиника промышленной медицины"</v>
          </cell>
          <cell r="C67">
            <v>2287</v>
          </cell>
        </row>
        <row r="68">
          <cell r="A68">
            <v>560206</v>
          </cell>
          <cell r="B68" t="str">
            <v>ГАУЗ "БСМП" г. Новотроицка</v>
          </cell>
          <cell r="C68">
            <v>17886</v>
          </cell>
        </row>
        <row r="73">
          <cell r="A73">
            <v>560035</v>
          </cell>
          <cell r="B73" t="str">
            <v>ОРСКАЯ ГАУЗ ГБ № 5</v>
          </cell>
          <cell r="C73">
            <v>0</v>
          </cell>
          <cell r="D73">
            <v>0</v>
          </cell>
        </row>
        <row r="74">
          <cell r="A74">
            <v>560041</v>
          </cell>
          <cell r="B74" t="str">
            <v>НОВОТРОИЦКАЯ ГАУЗ ДГБ</v>
          </cell>
          <cell r="C74">
            <v>0</v>
          </cell>
          <cell r="D74">
            <v>0</v>
          </cell>
        </row>
        <row r="75">
          <cell r="A75">
            <v>560099</v>
          </cell>
          <cell r="B75" t="str">
            <v>МСЧ МВД ПО ОРЕНБУРГСКОЙ ОБЛАСТИ</v>
          </cell>
          <cell r="C75">
            <v>2.1700000000000001E-2</v>
          </cell>
          <cell r="D75">
            <v>0</v>
          </cell>
        </row>
        <row r="76">
          <cell r="A76">
            <v>560096</v>
          </cell>
          <cell r="B76" t="str">
            <v>ОРЕНБУРГ ФИЛИАЛ № 3 ФГКУ "426 ВГ" МО РФ</v>
          </cell>
          <cell r="C76">
            <v>7.0099999999999996E-2</v>
          </cell>
          <cell r="D76">
            <v>0.25736467084972886</v>
          </cell>
        </row>
        <row r="77">
          <cell r="A77">
            <v>560083</v>
          </cell>
          <cell r="B77" t="str">
            <v>ШАРЛЫКСКАЯ РБ</v>
          </cell>
          <cell r="C77">
            <v>0.48980000000000001</v>
          </cell>
          <cell r="D77">
            <v>2.4890992236520266</v>
          </cell>
        </row>
        <row r="78">
          <cell r="A78">
            <v>560087</v>
          </cell>
          <cell r="B78" t="str">
            <v>ОРСКАЯ УБ НА СТ. ОРСК</v>
          </cell>
          <cell r="C78">
            <v>0.49540000000000001</v>
          </cell>
          <cell r="D78">
            <v>2.5188769541635656</v>
          </cell>
        </row>
        <row r="79">
          <cell r="A79">
            <v>560088</v>
          </cell>
          <cell r="B79" t="str">
            <v>БУЗУЛУКСКАЯ УЗЛ.  Б-ЦА НА СТ.  БУЗУЛУК</v>
          </cell>
          <cell r="C79">
            <v>0.52610000000000001</v>
          </cell>
          <cell r="D79">
            <v>2.6821227267893235</v>
          </cell>
        </row>
        <row r="80">
          <cell r="A80">
            <v>560054</v>
          </cell>
          <cell r="B80" t="str">
            <v>АКБУЛАКСКАЯ РБ</v>
          </cell>
          <cell r="C80">
            <v>0.53820000000000001</v>
          </cell>
          <cell r="D80">
            <v>2.7464638945017557</v>
          </cell>
        </row>
        <row r="81">
          <cell r="A81">
            <v>560062</v>
          </cell>
          <cell r="B81" t="str">
            <v>КВАРКЕНСКАЯ РБ</v>
          </cell>
          <cell r="C81">
            <v>0.54090000000000005</v>
          </cell>
          <cell r="D81">
            <v>2.7608210145698191</v>
          </cell>
        </row>
        <row r="82">
          <cell r="A82">
            <v>560098</v>
          </cell>
          <cell r="B82" t="str">
            <v xml:space="preserve">ФКУЗ МСЧ-56 ФСИН РОССИИ </v>
          </cell>
          <cell r="C82">
            <v>0.55920000000000003</v>
          </cell>
          <cell r="D82">
            <v>2.8581303839200265</v>
          </cell>
        </row>
        <row r="83">
          <cell r="A83">
            <v>560066</v>
          </cell>
          <cell r="B83" t="str">
            <v>МАТВЕЕВСКАЯ РБ</v>
          </cell>
          <cell r="C83">
            <v>0.57140000000000002</v>
          </cell>
          <cell r="D83">
            <v>2.9230032968201649</v>
          </cell>
        </row>
        <row r="84">
          <cell r="A84">
            <v>560043</v>
          </cell>
          <cell r="B84" t="str">
            <v>МЕДНОГОРСКАЯ ГБ</v>
          </cell>
          <cell r="C84">
            <v>0.58289999999999997</v>
          </cell>
          <cell r="D84">
            <v>2.9841539934063608</v>
          </cell>
        </row>
        <row r="85">
          <cell r="A85">
            <v>560061</v>
          </cell>
          <cell r="B85" t="str">
            <v>ИЛЕКСКАЯ РБ</v>
          </cell>
          <cell r="C85">
            <v>0.59360000000000002</v>
          </cell>
          <cell r="D85">
            <v>3.0410507284909083</v>
          </cell>
        </row>
        <row r="86">
          <cell r="A86">
            <v>560064</v>
          </cell>
          <cell r="B86" t="str">
            <v>КУВАНДЫКСКАЯ ГБ</v>
          </cell>
          <cell r="C86">
            <v>0.61170000000000002</v>
          </cell>
          <cell r="D86">
            <v>3.1372966074657036</v>
          </cell>
        </row>
        <row r="87">
          <cell r="A87">
            <v>560024</v>
          </cell>
          <cell r="B87" t="str">
            <v>ОРЕНБУРГ ГАУЗ ДГКБ</v>
          </cell>
          <cell r="C87">
            <v>0.61560000000000004</v>
          </cell>
          <cell r="D87">
            <v>3.1580346697862396</v>
          </cell>
        </row>
        <row r="88">
          <cell r="A88">
            <v>560078</v>
          </cell>
          <cell r="B88" t="str">
            <v>СОЛЬ-ИЛЕЦКАЯ ГБ</v>
          </cell>
          <cell r="C88">
            <v>0.62009999999999998</v>
          </cell>
          <cell r="D88">
            <v>3.1819632032330114</v>
          </cell>
        </row>
        <row r="89">
          <cell r="A89">
            <v>560076</v>
          </cell>
          <cell r="B89" t="str">
            <v>СВЕТЛИНСКАЯ РБ</v>
          </cell>
          <cell r="C89">
            <v>0.63129999999999997</v>
          </cell>
          <cell r="D89">
            <v>3.2415186642560889</v>
          </cell>
        </row>
        <row r="90">
          <cell r="A90">
            <v>560055</v>
          </cell>
          <cell r="B90" t="str">
            <v>АЛЕКСАНДРОВСКАЯ РБ</v>
          </cell>
          <cell r="C90">
            <v>0.65280000000000005</v>
          </cell>
          <cell r="D90">
            <v>3.3558438796128902</v>
          </cell>
        </row>
        <row r="91">
          <cell r="A91">
            <v>560082</v>
          </cell>
          <cell r="B91" t="str">
            <v>ТЮЛЬГАНСКАЯ РБ</v>
          </cell>
          <cell r="C91">
            <v>0.65769999999999995</v>
          </cell>
          <cell r="D91">
            <v>3.3818993938104862</v>
          </cell>
        </row>
        <row r="92">
          <cell r="A92">
            <v>560077</v>
          </cell>
          <cell r="B92" t="str">
            <v>СЕВЕРНАЯ РБ</v>
          </cell>
          <cell r="C92">
            <v>0.66700000000000004</v>
          </cell>
          <cell r="D92">
            <v>3.4313516962671495</v>
          </cell>
        </row>
        <row r="93">
          <cell r="A93">
            <v>560049</v>
          </cell>
          <cell r="B93" t="str">
            <v>БУЗУЛУКСКАЯ ГБ</v>
          </cell>
          <cell r="C93">
            <v>0.67710000000000004</v>
          </cell>
          <cell r="D93">
            <v>3.4850579602254608</v>
          </cell>
        </row>
        <row r="94">
          <cell r="A94">
            <v>560063</v>
          </cell>
          <cell r="B94" t="str">
            <v>КРАСНОГВАРДЕЙСКАЯ РБ</v>
          </cell>
          <cell r="C94">
            <v>0.67900000000000005</v>
          </cell>
          <cell r="D94">
            <v>3.4951611187918759</v>
          </cell>
        </row>
        <row r="95">
          <cell r="A95">
            <v>560074</v>
          </cell>
          <cell r="B95" t="str">
            <v>САКМАРСКАЯ  РБ</v>
          </cell>
          <cell r="C95">
            <v>0.67989999999999995</v>
          </cell>
          <cell r="D95">
            <v>3.4999468254812296</v>
          </cell>
        </row>
        <row r="96">
          <cell r="A96">
            <v>560084</v>
          </cell>
          <cell r="B96" t="str">
            <v>ЯСНЕНСКАЯ ГБ</v>
          </cell>
          <cell r="C96">
            <v>0.68759999999999999</v>
          </cell>
          <cell r="D96">
            <v>3.5408912049345957</v>
          </cell>
        </row>
        <row r="97">
          <cell r="A97">
            <v>560085</v>
          </cell>
          <cell r="B97" t="str">
            <v>СТУДЕНЧЕСКАЯ ПОЛИКЛИНИКА ОГУ</v>
          </cell>
          <cell r="C97">
            <v>0.68920000000000003</v>
          </cell>
          <cell r="D97">
            <v>3.5493991279378929</v>
          </cell>
        </row>
        <row r="98">
          <cell r="A98">
            <v>560058</v>
          </cell>
          <cell r="B98" t="str">
            <v>ГАЙСКАЯ ГБ</v>
          </cell>
          <cell r="C98">
            <v>0.69169999999999998</v>
          </cell>
          <cell r="D98">
            <v>3.5626927576305438</v>
          </cell>
        </row>
        <row r="99">
          <cell r="A99">
            <v>560053</v>
          </cell>
          <cell r="B99" t="str">
            <v>АДАМОВСКАЯ РБ</v>
          </cell>
          <cell r="C99">
            <v>0.69969999999999999</v>
          </cell>
          <cell r="D99">
            <v>3.6052323726470279</v>
          </cell>
        </row>
        <row r="100">
          <cell r="A100">
            <v>560047</v>
          </cell>
          <cell r="B100" t="str">
            <v>БУГУРУСЛАНСКАЯ РБ</v>
          </cell>
          <cell r="C100">
            <v>0.70240000000000002</v>
          </cell>
          <cell r="D100">
            <v>3.6195894927150913</v>
          </cell>
        </row>
        <row r="101">
          <cell r="A101">
            <v>560071</v>
          </cell>
          <cell r="B101" t="str">
            <v>ПЕРВОМАЙСКАЯ РБ</v>
          </cell>
          <cell r="C101">
            <v>0.70330000000000004</v>
          </cell>
          <cell r="D101">
            <v>3.624375199404446</v>
          </cell>
        </row>
        <row r="102">
          <cell r="A102">
            <v>560014</v>
          </cell>
          <cell r="B102" t="str">
            <v>ОРЕНБУРГ ГБОУ ВПО ОРГМУ МИНЗДРАВА</v>
          </cell>
          <cell r="C102">
            <v>0.71120000000000005</v>
          </cell>
          <cell r="D102">
            <v>3.6663830692332242</v>
          </cell>
        </row>
        <row r="103">
          <cell r="A103">
            <v>560081</v>
          </cell>
          <cell r="B103" t="str">
            <v>ТОЦКАЯ РБ</v>
          </cell>
          <cell r="C103">
            <v>0.71160000000000001</v>
          </cell>
          <cell r="D103">
            <v>3.6685100499840484</v>
          </cell>
        </row>
        <row r="104">
          <cell r="A104">
            <v>560060</v>
          </cell>
          <cell r="B104" t="str">
            <v>ДОМБАРОВСКАЯ РБ</v>
          </cell>
          <cell r="C104">
            <v>0.71830000000000005</v>
          </cell>
          <cell r="D104">
            <v>3.7041369775603541</v>
          </cell>
        </row>
        <row r="105">
          <cell r="A105">
            <v>560045</v>
          </cell>
          <cell r="B105" t="str">
            <v>БУГУРУСЛАНСКАЯ ГБ</v>
          </cell>
          <cell r="C105">
            <v>0.7329</v>
          </cell>
          <cell r="D105">
            <v>3.7817717749654371</v>
          </cell>
        </row>
        <row r="106">
          <cell r="A106">
            <v>560056</v>
          </cell>
          <cell r="B106" t="str">
            <v>АСЕКЕЕВСКАЯ РБ</v>
          </cell>
          <cell r="C106">
            <v>0.73860000000000003</v>
          </cell>
          <cell r="D106">
            <v>3.8120812506646824</v>
          </cell>
        </row>
        <row r="107">
          <cell r="A107">
            <v>560002</v>
          </cell>
          <cell r="B107" t="str">
            <v>ОРЕНБУРГ ОБЛАСТНАЯ КБ  № 2</v>
          </cell>
          <cell r="C107">
            <v>0.75129999999999997</v>
          </cell>
          <cell r="D107">
            <v>3.8796128895033504</v>
          </cell>
        </row>
        <row r="108">
          <cell r="A108">
            <v>560057</v>
          </cell>
          <cell r="B108" t="str">
            <v>БЕЛЯЕВСКАЯ РБ</v>
          </cell>
          <cell r="C108">
            <v>0.75219999999999998</v>
          </cell>
          <cell r="D108">
            <v>3.884398596192705</v>
          </cell>
        </row>
        <row r="109">
          <cell r="A109">
            <v>560069</v>
          </cell>
          <cell r="B109" t="str">
            <v>ОКТЯБРЬСКАЯ РБ</v>
          </cell>
          <cell r="C109">
            <v>0.76370000000000005</v>
          </cell>
          <cell r="D109">
            <v>3.9455492927789013</v>
          </cell>
        </row>
        <row r="110">
          <cell r="A110">
            <v>560068</v>
          </cell>
          <cell r="B110" t="str">
            <v>НОВОСЕРГИЕВСКАЯ РБ</v>
          </cell>
          <cell r="C110">
            <v>0.76829999999999998</v>
          </cell>
          <cell r="D110">
            <v>3.9700095714133794</v>
          </cell>
        </row>
        <row r="111">
          <cell r="A111">
            <v>560017</v>
          </cell>
          <cell r="B111" t="str">
            <v>ОРЕНБУРГ ГБУЗ ГКБ №1</v>
          </cell>
          <cell r="C111">
            <v>0.76880000000000004</v>
          </cell>
          <cell r="D111">
            <v>3.9726682973519098</v>
          </cell>
        </row>
        <row r="112">
          <cell r="A112">
            <v>560051</v>
          </cell>
          <cell r="B112" t="str">
            <v>БУЗУЛУКСКАЯ РБ</v>
          </cell>
          <cell r="C112">
            <v>0.76970000000000005</v>
          </cell>
          <cell r="D112">
            <v>3.9774540040412645</v>
          </cell>
        </row>
        <row r="113">
          <cell r="A113">
            <v>560086</v>
          </cell>
          <cell r="B113" t="str">
            <v>ОРЕНБУРГ ОКБ НА СТ. ОРЕНБУРГ</v>
          </cell>
          <cell r="C113">
            <v>0.78839999999999999</v>
          </cell>
          <cell r="D113">
            <v>4.0768903541422956</v>
          </cell>
        </row>
        <row r="114">
          <cell r="A114">
            <v>560080</v>
          </cell>
          <cell r="B114" t="str">
            <v>ТАШЛИНСКАЯ РБ</v>
          </cell>
          <cell r="C114">
            <v>0.79530000000000001</v>
          </cell>
          <cell r="D114">
            <v>4.1135807720940134</v>
          </cell>
        </row>
        <row r="115">
          <cell r="A115">
            <v>560072</v>
          </cell>
          <cell r="B115" t="str">
            <v>ПЕРЕВОЛОЦКАЯ РБ</v>
          </cell>
          <cell r="C115">
            <v>0.81169999999999998</v>
          </cell>
          <cell r="D115">
            <v>4.2007869828778057</v>
          </cell>
        </row>
        <row r="116">
          <cell r="A116">
            <v>560073</v>
          </cell>
          <cell r="B116" t="str">
            <v>ПОНОМАРЕВСКАЯ РБ</v>
          </cell>
          <cell r="C116">
            <v>0.81430000000000002</v>
          </cell>
          <cell r="D116">
            <v>4.2146123577581633</v>
          </cell>
        </row>
        <row r="117">
          <cell r="A117">
            <v>560070</v>
          </cell>
          <cell r="B117" t="str">
            <v>ОРЕНБУРГСКАЯ РБ</v>
          </cell>
          <cell r="C117">
            <v>0.81810000000000005</v>
          </cell>
          <cell r="D117">
            <v>4.2348186748909935</v>
          </cell>
        </row>
        <row r="118">
          <cell r="A118">
            <v>560050</v>
          </cell>
          <cell r="B118" t="str">
            <v>БУЗУЛУКСКАЯ ГБ № 1</v>
          </cell>
          <cell r="C118">
            <v>0.83309999999999995</v>
          </cell>
          <cell r="D118">
            <v>4.3145804530469007</v>
          </cell>
        </row>
        <row r="119">
          <cell r="A119">
            <v>560065</v>
          </cell>
          <cell r="B119" t="str">
            <v>КУРМАНАЕВСКАЯ РБ</v>
          </cell>
          <cell r="C119">
            <v>0.83760000000000001</v>
          </cell>
          <cell r="D119">
            <v>4.3385089864936734</v>
          </cell>
        </row>
        <row r="120">
          <cell r="A120">
            <v>560101</v>
          </cell>
          <cell r="B120" t="str">
            <v>ОРЕНБУРГ ООО "КЛИНИКА ПРОМЫШЛЕННОЙ МЕДИЦИНЫ"</v>
          </cell>
          <cell r="C120">
            <v>0.84109999999999996</v>
          </cell>
          <cell r="D120">
            <v>4.3571200680633853</v>
          </cell>
        </row>
        <row r="121">
          <cell r="A121">
            <v>560089</v>
          </cell>
          <cell r="B121" t="str">
            <v>АБДУЛИНСКАЯ УЗЛ. ПОЛ-КА НА СТ. АБДУЛИНО</v>
          </cell>
          <cell r="C121">
            <v>0.85</v>
          </cell>
          <cell r="D121">
            <v>4.404445389769224</v>
          </cell>
        </row>
        <row r="122">
          <cell r="A122">
            <v>560052</v>
          </cell>
          <cell r="B122" t="str">
            <v>АБДУЛИНСКАЯ ГБ</v>
          </cell>
          <cell r="C122">
            <v>0.85370000000000001</v>
          </cell>
          <cell r="D122">
            <v>4.4241199617143483</v>
          </cell>
        </row>
        <row r="123">
          <cell r="A123">
            <v>560067</v>
          </cell>
          <cell r="B123" t="str">
            <v>НОВООРСКАЯ РБ</v>
          </cell>
          <cell r="C123">
            <v>0.85580000000000001</v>
          </cell>
          <cell r="D123">
            <v>4.435286610656175</v>
          </cell>
        </row>
        <row r="124">
          <cell r="A124">
            <v>560032</v>
          </cell>
          <cell r="B124" t="str">
            <v>ОРСКАЯ ГАУЗ ГБ № 2</v>
          </cell>
          <cell r="C124">
            <v>0.85799999999999998</v>
          </cell>
          <cell r="D124">
            <v>4.4469850047857085</v>
          </cell>
        </row>
        <row r="125">
          <cell r="A125">
            <v>560021</v>
          </cell>
          <cell r="B125" t="str">
            <v>ОРЕНБУРГ ГБУЗ ГКБ № 5</v>
          </cell>
          <cell r="C125">
            <v>0.86099999999999999</v>
          </cell>
          <cell r="D125">
            <v>4.4629373604168903</v>
          </cell>
        </row>
        <row r="126">
          <cell r="A126">
            <v>560059</v>
          </cell>
          <cell r="B126" t="str">
            <v>ГРАЧЕВСКАЯ РБ</v>
          </cell>
          <cell r="C126">
            <v>0.86499999999999999</v>
          </cell>
          <cell r="D126">
            <v>4.4842071679251321</v>
          </cell>
        </row>
        <row r="127">
          <cell r="A127">
            <v>560206</v>
          </cell>
          <cell r="B127" t="str">
            <v>НОВОТРОИЦК БОЛЬНИЦА СКОРОЙ МЕДИЦИНСКОЙ ПОМОЩИ</v>
          </cell>
          <cell r="C127">
            <v>0.87350000000000005</v>
          </cell>
          <cell r="D127">
            <v>4.5294055088801466</v>
          </cell>
        </row>
        <row r="128">
          <cell r="A128">
            <v>560036</v>
          </cell>
          <cell r="B128" t="str">
            <v>ОРСКАЯ ГАУЗ ГБ № 1</v>
          </cell>
          <cell r="C128">
            <v>0.87370000000000003</v>
          </cell>
          <cell r="D128">
            <v>4.5304689992555582</v>
          </cell>
        </row>
        <row r="129">
          <cell r="A129">
            <v>560019</v>
          </cell>
          <cell r="B129" t="str">
            <v>ОРЕНБУРГ ГАУЗ ГКБ  №3</v>
          </cell>
          <cell r="C129">
            <v>0.88249999999999995</v>
          </cell>
          <cell r="D129">
            <v>4.5772625757736902</v>
          </cell>
        </row>
        <row r="130">
          <cell r="A130">
            <v>560079</v>
          </cell>
          <cell r="B130" t="str">
            <v>СОРОЧИНСКАЯ РБ</v>
          </cell>
          <cell r="C130">
            <v>0.88519999999999999</v>
          </cell>
          <cell r="D130">
            <v>4.5916196958417537</v>
          </cell>
        </row>
        <row r="131">
          <cell r="A131">
            <v>560075</v>
          </cell>
          <cell r="B131" t="str">
            <v>САРАКТАШСКАЯ РБ</v>
          </cell>
          <cell r="C131">
            <v>0.88619999999999999</v>
          </cell>
          <cell r="D131">
            <v>4.5969371477188146</v>
          </cell>
        </row>
        <row r="132">
          <cell r="A132">
            <v>560022</v>
          </cell>
          <cell r="B132" t="str">
            <v>ОРЕНБУРГ ГАУЗ ГКБ  №6</v>
          </cell>
          <cell r="C132">
            <v>0.89049999999999996</v>
          </cell>
          <cell r="D132">
            <v>4.6198021907901747</v>
          </cell>
        </row>
        <row r="133">
          <cell r="A133">
            <v>560034</v>
          </cell>
          <cell r="B133" t="str">
            <v>ОРСКАЯ ГАУЗ ГБ № 4</v>
          </cell>
          <cell r="C133">
            <v>0.89180000000000004</v>
          </cell>
          <cell r="D133">
            <v>4.626714878230354</v>
          </cell>
        </row>
        <row r="134">
          <cell r="A134">
            <v>560033</v>
          </cell>
          <cell r="B134" t="str">
            <v>ОРСКАЯ ГАУЗ ГБ № 3</v>
          </cell>
          <cell r="C134">
            <v>0.92549999999999999</v>
          </cell>
          <cell r="D134">
            <v>4.8059130064872928</v>
          </cell>
        </row>
        <row r="135">
          <cell r="A135">
            <v>560026</v>
          </cell>
          <cell r="B135" t="str">
            <v>ОРЕНБУРГ ГАУЗ ГКБ ИМ. ПИРОГОВА Н.И.</v>
          </cell>
          <cell r="C135">
            <v>0.94640000000000002</v>
          </cell>
          <cell r="D135">
            <v>4.9170477507178578</v>
          </cell>
        </row>
      </sheetData>
      <sheetData sheetId="4">
        <row r="4">
          <cell r="A4">
            <v>560002</v>
          </cell>
          <cell r="B4">
            <v>18597</v>
          </cell>
          <cell r="C4">
            <v>68</v>
          </cell>
          <cell r="D4">
            <v>18665</v>
          </cell>
        </row>
        <row r="5">
          <cell r="A5">
            <v>560014</v>
          </cell>
          <cell r="B5">
            <v>6108</v>
          </cell>
          <cell r="C5">
            <v>24</v>
          </cell>
          <cell r="D5">
            <v>6132</v>
          </cell>
        </row>
        <row r="6">
          <cell r="A6">
            <v>560017</v>
          </cell>
          <cell r="B6">
            <v>85416</v>
          </cell>
          <cell r="C6">
            <v>509</v>
          </cell>
          <cell r="D6">
            <v>85925</v>
          </cell>
        </row>
        <row r="7">
          <cell r="A7">
            <v>560019</v>
          </cell>
          <cell r="B7">
            <v>142067</v>
          </cell>
          <cell r="C7">
            <v>535</v>
          </cell>
          <cell r="D7">
            <v>142602</v>
          </cell>
        </row>
        <row r="8">
          <cell r="A8">
            <v>560021</v>
          </cell>
          <cell r="B8">
            <v>92666</v>
          </cell>
          <cell r="C8">
            <v>264</v>
          </cell>
          <cell r="D8">
            <v>92930</v>
          </cell>
        </row>
        <row r="9">
          <cell r="A9">
            <v>560022</v>
          </cell>
          <cell r="B9">
            <v>60895</v>
          </cell>
          <cell r="C9">
            <v>203</v>
          </cell>
          <cell r="D9">
            <v>61098</v>
          </cell>
        </row>
        <row r="10">
          <cell r="A10">
            <v>560024</v>
          </cell>
          <cell r="B10">
            <v>3173</v>
          </cell>
          <cell r="C10">
            <v>21</v>
          </cell>
          <cell r="D10">
            <v>3194</v>
          </cell>
        </row>
        <row r="11">
          <cell r="A11">
            <v>560026</v>
          </cell>
          <cell r="B11">
            <v>143317</v>
          </cell>
          <cell r="C11">
            <v>356</v>
          </cell>
          <cell r="D11">
            <v>143673</v>
          </cell>
        </row>
        <row r="12">
          <cell r="A12">
            <v>560032</v>
          </cell>
          <cell r="B12">
            <v>23436</v>
          </cell>
          <cell r="C12">
            <v>43</v>
          </cell>
          <cell r="D12">
            <v>23479</v>
          </cell>
        </row>
        <row r="13">
          <cell r="A13">
            <v>560033</v>
          </cell>
          <cell r="B13">
            <v>51684</v>
          </cell>
          <cell r="C13">
            <v>813</v>
          </cell>
          <cell r="D13">
            <v>52497</v>
          </cell>
        </row>
        <row r="14">
          <cell r="A14">
            <v>560034</v>
          </cell>
          <cell r="B14">
            <v>53393</v>
          </cell>
          <cell r="C14">
            <v>216</v>
          </cell>
          <cell r="D14">
            <v>53609</v>
          </cell>
        </row>
        <row r="15">
          <cell r="A15">
            <v>560035</v>
          </cell>
          <cell r="B15">
            <v>928</v>
          </cell>
          <cell r="C15">
            <v>4</v>
          </cell>
          <cell r="D15">
            <v>932</v>
          </cell>
        </row>
        <row r="16">
          <cell r="A16">
            <v>560036</v>
          </cell>
          <cell r="B16">
            <v>59210</v>
          </cell>
          <cell r="C16">
            <v>743</v>
          </cell>
          <cell r="D16">
            <v>59953</v>
          </cell>
        </row>
        <row r="17">
          <cell r="A17">
            <v>560039</v>
          </cell>
          <cell r="C17">
            <v>0</v>
          </cell>
          <cell r="D17">
            <v>0</v>
          </cell>
        </row>
        <row r="18">
          <cell r="A18">
            <v>560040</v>
          </cell>
          <cell r="C18">
            <v>0</v>
          </cell>
          <cell r="D18">
            <v>0</v>
          </cell>
        </row>
        <row r="19">
          <cell r="A19">
            <v>560041</v>
          </cell>
          <cell r="B19">
            <v>543</v>
          </cell>
          <cell r="C19">
            <v>16</v>
          </cell>
          <cell r="D19">
            <v>559</v>
          </cell>
        </row>
        <row r="20">
          <cell r="A20">
            <v>560043</v>
          </cell>
          <cell r="B20">
            <v>27816</v>
          </cell>
          <cell r="C20">
            <v>2287</v>
          </cell>
          <cell r="D20">
            <v>30103</v>
          </cell>
        </row>
        <row r="21">
          <cell r="A21">
            <v>560045</v>
          </cell>
          <cell r="B21">
            <v>16496</v>
          </cell>
          <cell r="C21">
            <v>90</v>
          </cell>
          <cell r="D21">
            <v>16586</v>
          </cell>
        </row>
        <row r="22">
          <cell r="A22">
            <v>560047</v>
          </cell>
          <cell r="B22">
            <v>22828</v>
          </cell>
          <cell r="C22">
            <v>4246</v>
          </cell>
          <cell r="D22">
            <v>27074</v>
          </cell>
        </row>
        <row r="23">
          <cell r="A23">
            <v>560049</v>
          </cell>
          <cell r="B23">
            <v>32084</v>
          </cell>
          <cell r="C23">
            <v>256</v>
          </cell>
          <cell r="D23">
            <v>32340</v>
          </cell>
        </row>
        <row r="24">
          <cell r="A24">
            <v>560050</v>
          </cell>
          <cell r="B24">
            <v>29149</v>
          </cell>
          <cell r="C24">
            <v>135</v>
          </cell>
          <cell r="D24">
            <v>29284</v>
          </cell>
        </row>
        <row r="25">
          <cell r="A25">
            <v>560051</v>
          </cell>
          <cell r="B25">
            <v>24970</v>
          </cell>
          <cell r="C25">
            <v>9864</v>
          </cell>
          <cell r="D25">
            <v>34834</v>
          </cell>
        </row>
        <row r="26">
          <cell r="A26">
            <v>560052</v>
          </cell>
          <cell r="B26">
            <v>18414</v>
          </cell>
          <cell r="C26">
            <v>1911</v>
          </cell>
          <cell r="D26">
            <v>20325</v>
          </cell>
        </row>
        <row r="27">
          <cell r="A27">
            <v>560053</v>
          </cell>
          <cell r="B27">
            <v>18308</v>
          </cell>
          <cell r="C27">
            <v>2462</v>
          </cell>
          <cell r="D27">
            <v>20770</v>
          </cell>
        </row>
        <row r="28">
          <cell r="A28">
            <v>560054</v>
          </cell>
          <cell r="B28">
            <v>12085</v>
          </cell>
          <cell r="C28">
            <v>2231</v>
          </cell>
          <cell r="D28">
            <v>14316</v>
          </cell>
        </row>
        <row r="29">
          <cell r="A29">
            <v>560055</v>
          </cell>
          <cell r="B29">
            <v>16658</v>
          </cell>
          <cell r="C29">
            <v>1064</v>
          </cell>
          <cell r="D29">
            <v>17722</v>
          </cell>
        </row>
        <row r="30">
          <cell r="A30">
            <v>560056</v>
          </cell>
          <cell r="B30">
            <v>11510</v>
          </cell>
          <cell r="C30">
            <v>3818</v>
          </cell>
          <cell r="D30">
            <v>15328</v>
          </cell>
        </row>
        <row r="31">
          <cell r="A31">
            <v>560057</v>
          </cell>
          <cell r="B31">
            <v>16056</v>
          </cell>
          <cell r="C31">
            <v>14</v>
          </cell>
          <cell r="D31">
            <v>16070</v>
          </cell>
        </row>
        <row r="32">
          <cell r="A32">
            <v>560058</v>
          </cell>
          <cell r="B32">
            <v>35143</v>
          </cell>
          <cell r="C32">
            <v>765</v>
          </cell>
          <cell r="D32">
            <v>35908</v>
          </cell>
        </row>
        <row r="33">
          <cell r="A33">
            <v>560059</v>
          </cell>
          <cell r="B33">
            <v>10195</v>
          </cell>
          <cell r="C33">
            <v>1108</v>
          </cell>
          <cell r="D33">
            <v>11303</v>
          </cell>
        </row>
        <row r="34">
          <cell r="A34">
            <v>560060</v>
          </cell>
          <cell r="B34">
            <v>17876</v>
          </cell>
          <cell r="C34">
            <v>16</v>
          </cell>
          <cell r="D34">
            <v>17892</v>
          </cell>
        </row>
        <row r="35">
          <cell r="A35">
            <v>560061</v>
          </cell>
          <cell r="B35">
            <v>18719</v>
          </cell>
          <cell r="C35">
            <v>1486</v>
          </cell>
          <cell r="D35">
            <v>20205</v>
          </cell>
        </row>
        <row r="36">
          <cell r="A36">
            <v>560062</v>
          </cell>
          <cell r="B36">
            <v>9994</v>
          </cell>
          <cell r="C36">
            <v>7</v>
          </cell>
          <cell r="D36">
            <v>10001</v>
          </cell>
        </row>
        <row r="37">
          <cell r="A37">
            <v>560063</v>
          </cell>
          <cell r="B37">
            <v>19570</v>
          </cell>
          <cell r="C37">
            <v>31</v>
          </cell>
          <cell r="D37">
            <v>19601</v>
          </cell>
        </row>
        <row r="38">
          <cell r="A38">
            <v>560064</v>
          </cell>
          <cell r="B38">
            <v>49134</v>
          </cell>
          <cell r="C38">
            <v>22272</v>
          </cell>
          <cell r="D38">
            <v>71406</v>
          </cell>
        </row>
        <row r="39">
          <cell r="A39">
            <v>560065</v>
          </cell>
          <cell r="B39">
            <v>23757</v>
          </cell>
          <cell r="C39">
            <v>7551</v>
          </cell>
          <cell r="D39">
            <v>31308</v>
          </cell>
        </row>
        <row r="40">
          <cell r="A40">
            <v>560066</v>
          </cell>
          <cell r="B40">
            <v>8346</v>
          </cell>
          <cell r="C40">
            <v>2947</v>
          </cell>
          <cell r="D40">
            <v>11293</v>
          </cell>
        </row>
        <row r="41">
          <cell r="A41">
            <v>560067</v>
          </cell>
          <cell r="B41">
            <v>18247</v>
          </cell>
          <cell r="C41">
            <v>13</v>
          </cell>
          <cell r="D41">
            <v>18260</v>
          </cell>
        </row>
        <row r="42">
          <cell r="A42">
            <v>560068</v>
          </cell>
          <cell r="B42">
            <v>18560</v>
          </cell>
          <cell r="C42">
            <v>5348</v>
          </cell>
          <cell r="D42">
            <v>23908</v>
          </cell>
        </row>
        <row r="43">
          <cell r="A43">
            <v>560069</v>
          </cell>
          <cell r="B43">
            <v>19796</v>
          </cell>
          <cell r="C43">
            <v>21071</v>
          </cell>
          <cell r="D43">
            <v>40867</v>
          </cell>
        </row>
        <row r="44">
          <cell r="A44">
            <v>560070</v>
          </cell>
          <cell r="B44">
            <v>71135</v>
          </cell>
          <cell r="C44">
            <v>30762</v>
          </cell>
          <cell r="D44">
            <v>101897</v>
          </cell>
        </row>
        <row r="45">
          <cell r="A45">
            <v>560071</v>
          </cell>
          <cell r="B45">
            <v>15744</v>
          </cell>
          <cell r="C45">
            <v>2045</v>
          </cell>
          <cell r="D45">
            <v>17789</v>
          </cell>
        </row>
        <row r="46">
          <cell r="A46">
            <v>560072</v>
          </cell>
          <cell r="B46">
            <v>18109</v>
          </cell>
          <cell r="C46">
            <v>5188</v>
          </cell>
          <cell r="D46">
            <v>23297</v>
          </cell>
        </row>
        <row r="47">
          <cell r="A47">
            <v>560073</v>
          </cell>
          <cell r="B47">
            <v>14472</v>
          </cell>
          <cell r="C47">
            <v>2723</v>
          </cell>
          <cell r="D47">
            <v>17195</v>
          </cell>
        </row>
        <row r="48">
          <cell r="A48">
            <v>560074</v>
          </cell>
          <cell r="B48">
            <v>17036</v>
          </cell>
          <cell r="C48">
            <v>1231</v>
          </cell>
          <cell r="D48">
            <v>18267</v>
          </cell>
        </row>
        <row r="49">
          <cell r="A49">
            <v>560075</v>
          </cell>
          <cell r="B49">
            <v>38965</v>
          </cell>
          <cell r="C49">
            <v>59</v>
          </cell>
          <cell r="D49">
            <v>39024</v>
          </cell>
        </row>
        <row r="50">
          <cell r="A50">
            <v>560076</v>
          </cell>
          <cell r="B50">
            <v>8457</v>
          </cell>
          <cell r="C50">
            <v>966</v>
          </cell>
          <cell r="D50">
            <v>9423</v>
          </cell>
        </row>
        <row r="51">
          <cell r="A51">
            <v>560077</v>
          </cell>
          <cell r="B51">
            <v>8472</v>
          </cell>
          <cell r="C51">
            <v>6469</v>
          </cell>
          <cell r="D51">
            <v>14941</v>
          </cell>
        </row>
        <row r="52">
          <cell r="A52">
            <v>560078</v>
          </cell>
          <cell r="B52">
            <v>17927</v>
          </cell>
          <cell r="C52">
            <v>1943</v>
          </cell>
          <cell r="D52">
            <v>19870</v>
          </cell>
        </row>
        <row r="53">
          <cell r="A53">
            <v>560079</v>
          </cell>
          <cell r="B53">
            <v>53133</v>
          </cell>
          <cell r="C53">
            <v>5226</v>
          </cell>
          <cell r="D53">
            <v>58359</v>
          </cell>
        </row>
        <row r="54">
          <cell r="A54">
            <v>560080</v>
          </cell>
          <cell r="B54">
            <v>13872</v>
          </cell>
          <cell r="C54">
            <v>1887</v>
          </cell>
          <cell r="D54">
            <v>15759</v>
          </cell>
        </row>
        <row r="55">
          <cell r="A55">
            <v>560081</v>
          </cell>
          <cell r="B55">
            <v>19431</v>
          </cell>
          <cell r="C55">
            <v>4110</v>
          </cell>
          <cell r="D55">
            <v>23541</v>
          </cell>
        </row>
        <row r="56">
          <cell r="A56">
            <v>560082</v>
          </cell>
          <cell r="B56">
            <v>14304</v>
          </cell>
          <cell r="C56">
            <v>903</v>
          </cell>
          <cell r="D56">
            <v>15207</v>
          </cell>
        </row>
        <row r="57">
          <cell r="A57">
            <v>560083</v>
          </cell>
          <cell r="B57">
            <v>10235</v>
          </cell>
          <cell r="C57">
            <v>2037</v>
          </cell>
          <cell r="D57">
            <v>12272</v>
          </cell>
        </row>
        <row r="58">
          <cell r="A58">
            <v>560084</v>
          </cell>
          <cell r="B58">
            <v>18113</v>
          </cell>
          <cell r="C58">
            <v>197</v>
          </cell>
          <cell r="D58">
            <v>18310</v>
          </cell>
        </row>
        <row r="59">
          <cell r="A59">
            <v>560085</v>
          </cell>
          <cell r="B59">
            <v>11054</v>
          </cell>
          <cell r="C59">
            <v>82</v>
          </cell>
          <cell r="D59">
            <v>11136</v>
          </cell>
        </row>
        <row r="60">
          <cell r="A60">
            <v>560086</v>
          </cell>
          <cell r="B60">
            <v>20333</v>
          </cell>
          <cell r="C60">
            <v>113</v>
          </cell>
          <cell r="D60">
            <v>20446</v>
          </cell>
        </row>
        <row r="61">
          <cell r="A61">
            <v>560087</v>
          </cell>
          <cell r="B61">
            <v>16730</v>
          </cell>
          <cell r="C61">
            <v>205</v>
          </cell>
          <cell r="D61">
            <v>16935</v>
          </cell>
        </row>
        <row r="62">
          <cell r="A62">
            <v>560088</v>
          </cell>
          <cell r="B62">
            <v>4311</v>
          </cell>
          <cell r="C62">
            <v>99</v>
          </cell>
          <cell r="D62">
            <v>4410</v>
          </cell>
        </row>
        <row r="63">
          <cell r="A63">
            <v>560089</v>
          </cell>
          <cell r="B63">
            <v>3502</v>
          </cell>
          <cell r="C63">
            <v>22</v>
          </cell>
          <cell r="D63">
            <v>3524</v>
          </cell>
        </row>
        <row r="64">
          <cell r="A64">
            <v>560096</v>
          </cell>
          <cell r="B64">
            <v>144</v>
          </cell>
          <cell r="C64">
            <v>0</v>
          </cell>
          <cell r="D64">
            <v>144</v>
          </cell>
        </row>
        <row r="65">
          <cell r="A65">
            <v>560098</v>
          </cell>
          <cell r="B65">
            <v>2068</v>
          </cell>
          <cell r="C65">
            <v>29</v>
          </cell>
          <cell r="D65">
            <v>2097</v>
          </cell>
        </row>
        <row r="66">
          <cell r="A66">
            <v>560099</v>
          </cell>
          <cell r="B66">
            <v>707</v>
          </cell>
          <cell r="C66">
            <v>13</v>
          </cell>
          <cell r="D66">
            <v>720</v>
          </cell>
        </row>
        <row r="67">
          <cell r="A67">
            <v>560101</v>
          </cell>
          <cell r="B67">
            <v>13441</v>
          </cell>
          <cell r="C67">
            <v>13</v>
          </cell>
          <cell r="D67">
            <v>13454</v>
          </cell>
        </row>
        <row r="68">
          <cell r="A68">
            <v>560206</v>
          </cell>
          <cell r="B68">
            <v>62191</v>
          </cell>
          <cell r="C68">
            <v>2578</v>
          </cell>
          <cell r="D68">
            <v>64769</v>
          </cell>
        </row>
        <row r="144">
          <cell r="A144">
            <v>560002</v>
          </cell>
          <cell r="B144">
            <v>1</v>
          </cell>
          <cell r="C144">
            <v>0</v>
          </cell>
          <cell r="D144">
            <v>1</v>
          </cell>
        </row>
        <row r="145">
          <cell r="A145">
            <v>560014</v>
          </cell>
          <cell r="B145">
            <v>72</v>
          </cell>
          <cell r="C145">
            <v>2</v>
          </cell>
          <cell r="D145">
            <v>74</v>
          </cell>
        </row>
        <row r="146">
          <cell r="A146">
            <v>560017</v>
          </cell>
          <cell r="B146">
            <v>31</v>
          </cell>
          <cell r="C146">
            <v>0</v>
          </cell>
          <cell r="D146">
            <v>31</v>
          </cell>
        </row>
        <row r="147">
          <cell r="A147">
            <v>560019</v>
          </cell>
          <cell r="B147">
            <v>25584</v>
          </cell>
          <cell r="C147">
            <v>59</v>
          </cell>
          <cell r="D147">
            <v>25643</v>
          </cell>
        </row>
        <row r="148">
          <cell r="A148">
            <v>560021</v>
          </cell>
          <cell r="B148">
            <v>270789</v>
          </cell>
          <cell r="C148">
            <v>395</v>
          </cell>
          <cell r="D148">
            <v>271184</v>
          </cell>
        </row>
        <row r="149">
          <cell r="A149">
            <v>560022</v>
          </cell>
          <cell r="B149">
            <v>144605</v>
          </cell>
          <cell r="C149">
            <v>239</v>
          </cell>
          <cell r="D149">
            <v>144844</v>
          </cell>
        </row>
        <row r="150">
          <cell r="A150">
            <v>560024</v>
          </cell>
          <cell r="B150">
            <v>361925</v>
          </cell>
          <cell r="C150">
            <v>362</v>
          </cell>
          <cell r="D150">
            <v>362287</v>
          </cell>
        </row>
        <row r="151">
          <cell r="A151">
            <v>560026</v>
          </cell>
          <cell r="B151">
            <v>131498</v>
          </cell>
          <cell r="C151">
            <v>192</v>
          </cell>
          <cell r="D151">
            <v>131690</v>
          </cell>
        </row>
        <row r="152">
          <cell r="A152">
            <v>560032</v>
          </cell>
          <cell r="C152">
            <v>0</v>
          </cell>
          <cell r="D152">
            <v>0</v>
          </cell>
        </row>
        <row r="153">
          <cell r="A153">
            <v>560033</v>
          </cell>
          <cell r="C153">
            <v>0</v>
          </cell>
          <cell r="D153">
            <v>0</v>
          </cell>
        </row>
        <row r="154">
          <cell r="A154">
            <v>560034</v>
          </cell>
          <cell r="B154">
            <v>1</v>
          </cell>
          <cell r="C154">
            <v>0</v>
          </cell>
          <cell r="D154">
            <v>1</v>
          </cell>
        </row>
        <row r="155">
          <cell r="A155">
            <v>560035</v>
          </cell>
          <cell r="B155">
            <v>149871</v>
          </cell>
          <cell r="C155">
            <v>69</v>
          </cell>
          <cell r="D155">
            <v>149940</v>
          </cell>
        </row>
        <row r="156">
          <cell r="A156">
            <v>560036</v>
          </cell>
          <cell r="B156">
            <v>59043</v>
          </cell>
          <cell r="C156">
            <v>15</v>
          </cell>
          <cell r="D156">
            <v>59058</v>
          </cell>
        </row>
        <row r="157">
          <cell r="A157">
            <v>560039</v>
          </cell>
          <cell r="C157">
            <v>0</v>
          </cell>
          <cell r="D157">
            <v>0</v>
          </cell>
        </row>
        <row r="158">
          <cell r="A158">
            <v>560040</v>
          </cell>
          <cell r="C158">
            <v>0</v>
          </cell>
          <cell r="D158">
            <v>0</v>
          </cell>
        </row>
        <row r="159">
          <cell r="A159">
            <v>560041</v>
          </cell>
          <cell r="B159">
            <v>92606</v>
          </cell>
          <cell r="C159">
            <v>856</v>
          </cell>
          <cell r="D159">
            <v>93462</v>
          </cell>
        </row>
        <row r="160">
          <cell r="A160">
            <v>560043</v>
          </cell>
          <cell r="B160">
            <v>29190</v>
          </cell>
          <cell r="C160">
            <v>2247</v>
          </cell>
          <cell r="D160">
            <v>31437</v>
          </cell>
        </row>
        <row r="161">
          <cell r="A161">
            <v>560045</v>
          </cell>
          <cell r="B161">
            <v>32365</v>
          </cell>
          <cell r="C161">
            <v>35</v>
          </cell>
          <cell r="D161">
            <v>32400</v>
          </cell>
        </row>
        <row r="162">
          <cell r="A162">
            <v>560047</v>
          </cell>
          <cell r="B162">
            <v>50493</v>
          </cell>
          <cell r="C162">
            <v>3620</v>
          </cell>
          <cell r="D162">
            <v>54113</v>
          </cell>
        </row>
        <row r="163">
          <cell r="A163">
            <v>560049</v>
          </cell>
          <cell r="B163">
            <v>50983</v>
          </cell>
          <cell r="C163">
            <v>219</v>
          </cell>
          <cell r="D163">
            <v>51202</v>
          </cell>
        </row>
        <row r="164">
          <cell r="A164">
            <v>560050</v>
          </cell>
          <cell r="B164">
            <v>32580</v>
          </cell>
          <cell r="C164">
            <v>89</v>
          </cell>
          <cell r="D164">
            <v>32669</v>
          </cell>
        </row>
        <row r="165">
          <cell r="A165">
            <v>560051</v>
          </cell>
          <cell r="B165">
            <v>28602</v>
          </cell>
          <cell r="C165">
            <v>13195</v>
          </cell>
          <cell r="D165">
            <v>41797</v>
          </cell>
        </row>
        <row r="166">
          <cell r="A166">
            <v>560052</v>
          </cell>
          <cell r="B166">
            <v>25528</v>
          </cell>
          <cell r="C166">
            <v>641</v>
          </cell>
          <cell r="D166">
            <v>26169</v>
          </cell>
        </row>
        <row r="167">
          <cell r="A167">
            <v>560053</v>
          </cell>
          <cell r="B167">
            <v>19730</v>
          </cell>
          <cell r="C167">
            <v>1653</v>
          </cell>
          <cell r="D167">
            <v>21383</v>
          </cell>
        </row>
        <row r="168">
          <cell r="A168">
            <v>560054</v>
          </cell>
          <cell r="B168">
            <v>19352</v>
          </cell>
          <cell r="C168">
            <v>4613</v>
          </cell>
          <cell r="D168">
            <v>23965</v>
          </cell>
        </row>
        <row r="169">
          <cell r="A169">
            <v>560055</v>
          </cell>
          <cell r="B169">
            <v>21455</v>
          </cell>
          <cell r="C169">
            <v>739</v>
          </cell>
          <cell r="D169">
            <v>22194</v>
          </cell>
        </row>
        <row r="170">
          <cell r="A170">
            <v>560056</v>
          </cell>
          <cell r="B170">
            <v>15188</v>
          </cell>
          <cell r="C170">
            <v>5577</v>
          </cell>
          <cell r="D170">
            <v>20765</v>
          </cell>
        </row>
        <row r="171">
          <cell r="A171">
            <v>560057</v>
          </cell>
          <cell r="B171">
            <v>21955</v>
          </cell>
          <cell r="C171">
            <v>15</v>
          </cell>
          <cell r="D171">
            <v>21970</v>
          </cell>
        </row>
        <row r="172">
          <cell r="A172">
            <v>560058</v>
          </cell>
          <cell r="B172">
            <v>54092</v>
          </cell>
          <cell r="C172">
            <v>799</v>
          </cell>
          <cell r="D172">
            <v>54891</v>
          </cell>
        </row>
        <row r="173">
          <cell r="A173">
            <v>560059</v>
          </cell>
          <cell r="B173">
            <v>14384</v>
          </cell>
          <cell r="C173">
            <v>838</v>
          </cell>
          <cell r="D173">
            <v>15222</v>
          </cell>
        </row>
        <row r="174">
          <cell r="A174">
            <v>560060</v>
          </cell>
          <cell r="B174">
            <v>29498</v>
          </cell>
          <cell r="C174">
            <v>51</v>
          </cell>
          <cell r="D174">
            <v>29549</v>
          </cell>
        </row>
        <row r="175">
          <cell r="A175">
            <v>560061</v>
          </cell>
          <cell r="B175">
            <v>29039</v>
          </cell>
          <cell r="C175">
            <v>1044</v>
          </cell>
          <cell r="D175">
            <v>30083</v>
          </cell>
        </row>
        <row r="176">
          <cell r="A176">
            <v>560062</v>
          </cell>
          <cell r="B176">
            <v>11391</v>
          </cell>
          <cell r="C176">
            <v>9</v>
          </cell>
          <cell r="D176">
            <v>11400</v>
          </cell>
        </row>
        <row r="177">
          <cell r="A177">
            <v>560063</v>
          </cell>
          <cell r="B177">
            <v>24815</v>
          </cell>
          <cell r="C177">
            <v>61</v>
          </cell>
          <cell r="D177">
            <v>24876</v>
          </cell>
        </row>
        <row r="178">
          <cell r="A178">
            <v>560064</v>
          </cell>
          <cell r="B178">
            <v>62978</v>
          </cell>
          <cell r="C178">
            <v>24589</v>
          </cell>
          <cell r="D178">
            <v>87567</v>
          </cell>
        </row>
        <row r="179">
          <cell r="A179">
            <v>560065</v>
          </cell>
          <cell r="B179">
            <v>25034</v>
          </cell>
          <cell r="C179">
            <v>3986</v>
          </cell>
          <cell r="D179">
            <v>29020</v>
          </cell>
        </row>
        <row r="180">
          <cell r="A180">
            <v>560066</v>
          </cell>
          <cell r="B180">
            <v>13350</v>
          </cell>
          <cell r="C180">
            <v>2422</v>
          </cell>
          <cell r="D180">
            <v>15772</v>
          </cell>
        </row>
        <row r="181">
          <cell r="A181">
            <v>560067</v>
          </cell>
          <cell r="B181">
            <v>41709</v>
          </cell>
          <cell r="C181">
            <v>64</v>
          </cell>
          <cell r="D181">
            <v>41773</v>
          </cell>
        </row>
        <row r="182">
          <cell r="A182">
            <v>560068</v>
          </cell>
          <cell r="B182">
            <v>31186</v>
          </cell>
          <cell r="C182">
            <v>7826</v>
          </cell>
          <cell r="D182">
            <v>39012</v>
          </cell>
        </row>
        <row r="183">
          <cell r="A183">
            <v>560069</v>
          </cell>
          <cell r="B183">
            <v>24594</v>
          </cell>
          <cell r="C183">
            <v>17498</v>
          </cell>
          <cell r="D183">
            <v>42092</v>
          </cell>
        </row>
        <row r="184">
          <cell r="A184">
            <v>560070</v>
          </cell>
          <cell r="B184">
            <v>103563</v>
          </cell>
          <cell r="C184">
            <v>21390</v>
          </cell>
          <cell r="D184">
            <v>124953</v>
          </cell>
        </row>
        <row r="185">
          <cell r="A185">
            <v>560071</v>
          </cell>
          <cell r="B185">
            <v>25902</v>
          </cell>
          <cell r="C185">
            <v>2304</v>
          </cell>
          <cell r="D185">
            <v>28206</v>
          </cell>
        </row>
        <row r="186">
          <cell r="A186">
            <v>560072</v>
          </cell>
          <cell r="B186">
            <v>37368</v>
          </cell>
          <cell r="C186">
            <v>2528</v>
          </cell>
          <cell r="D186">
            <v>39896</v>
          </cell>
        </row>
        <row r="187">
          <cell r="A187">
            <v>560073</v>
          </cell>
          <cell r="B187">
            <v>11104</v>
          </cell>
          <cell r="C187">
            <v>1085</v>
          </cell>
          <cell r="D187">
            <v>12189</v>
          </cell>
        </row>
        <row r="188">
          <cell r="A188">
            <v>560074</v>
          </cell>
          <cell r="B188">
            <v>24252</v>
          </cell>
          <cell r="C188">
            <v>942</v>
          </cell>
          <cell r="D188">
            <v>25194</v>
          </cell>
        </row>
        <row r="189">
          <cell r="A189">
            <v>560075</v>
          </cell>
          <cell r="B189">
            <v>59712</v>
          </cell>
          <cell r="C189">
            <v>123</v>
          </cell>
          <cell r="D189">
            <v>59835</v>
          </cell>
        </row>
        <row r="190">
          <cell r="A190">
            <v>560076</v>
          </cell>
          <cell r="B190">
            <v>11802</v>
          </cell>
          <cell r="C190">
            <v>638</v>
          </cell>
          <cell r="D190">
            <v>12440</v>
          </cell>
        </row>
        <row r="191">
          <cell r="A191">
            <v>560077</v>
          </cell>
          <cell r="B191">
            <v>12193</v>
          </cell>
          <cell r="C191">
            <v>1749</v>
          </cell>
          <cell r="D191">
            <v>13942</v>
          </cell>
        </row>
        <row r="192">
          <cell r="A192">
            <v>560078</v>
          </cell>
          <cell r="B192">
            <v>26734</v>
          </cell>
          <cell r="C192">
            <v>1539</v>
          </cell>
          <cell r="D192">
            <v>28273</v>
          </cell>
        </row>
        <row r="193">
          <cell r="A193">
            <v>560079</v>
          </cell>
          <cell r="B193">
            <v>55624</v>
          </cell>
          <cell r="C193">
            <v>6608</v>
          </cell>
          <cell r="D193">
            <v>62232</v>
          </cell>
        </row>
        <row r="194">
          <cell r="A194">
            <v>560080</v>
          </cell>
          <cell r="B194">
            <v>21280</v>
          </cell>
          <cell r="C194">
            <v>1140</v>
          </cell>
          <cell r="D194">
            <v>22420</v>
          </cell>
        </row>
        <row r="195">
          <cell r="A195">
            <v>560081</v>
          </cell>
          <cell r="B195">
            <v>28115</v>
          </cell>
          <cell r="C195">
            <v>3693</v>
          </cell>
          <cell r="D195">
            <v>31808</v>
          </cell>
        </row>
        <row r="196">
          <cell r="A196">
            <v>560082</v>
          </cell>
          <cell r="B196">
            <v>19580</v>
          </cell>
          <cell r="C196">
            <v>1298</v>
          </cell>
          <cell r="D196">
            <v>20878</v>
          </cell>
        </row>
        <row r="197">
          <cell r="A197">
            <v>560083</v>
          </cell>
          <cell r="B197">
            <v>19876</v>
          </cell>
          <cell r="C197">
            <v>1420</v>
          </cell>
          <cell r="D197">
            <v>21296</v>
          </cell>
        </row>
        <row r="198">
          <cell r="A198">
            <v>560084</v>
          </cell>
          <cell r="B198">
            <v>27787</v>
          </cell>
          <cell r="C198">
            <v>108</v>
          </cell>
          <cell r="D198">
            <v>27895</v>
          </cell>
        </row>
        <row r="199">
          <cell r="A199">
            <v>560085</v>
          </cell>
          <cell r="B199">
            <v>1037</v>
          </cell>
          <cell r="C199">
            <v>6</v>
          </cell>
          <cell r="D199">
            <v>1043</v>
          </cell>
        </row>
        <row r="200">
          <cell r="A200">
            <v>560086</v>
          </cell>
          <cell r="B200">
            <v>3655</v>
          </cell>
          <cell r="C200">
            <v>18</v>
          </cell>
          <cell r="D200">
            <v>3673</v>
          </cell>
        </row>
        <row r="201">
          <cell r="A201">
            <v>560087</v>
          </cell>
          <cell r="B201">
            <v>1</v>
          </cell>
          <cell r="C201">
            <v>0</v>
          </cell>
          <cell r="D201">
            <v>1</v>
          </cell>
        </row>
        <row r="202">
          <cell r="A202">
            <v>560088</v>
          </cell>
          <cell r="C202">
            <v>0</v>
          </cell>
          <cell r="D202">
            <v>0</v>
          </cell>
        </row>
        <row r="203">
          <cell r="A203">
            <v>560089</v>
          </cell>
          <cell r="C203">
            <v>0</v>
          </cell>
          <cell r="D203">
            <v>0</v>
          </cell>
        </row>
        <row r="204">
          <cell r="A204">
            <v>560096</v>
          </cell>
          <cell r="B204">
            <v>269</v>
          </cell>
          <cell r="C204">
            <v>0</v>
          </cell>
          <cell r="D204">
            <v>269</v>
          </cell>
        </row>
        <row r="205">
          <cell r="A205">
            <v>560098</v>
          </cell>
          <cell r="C205">
            <v>0</v>
          </cell>
          <cell r="D205">
            <v>0</v>
          </cell>
        </row>
        <row r="206">
          <cell r="A206">
            <v>560099</v>
          </cell>
          <cell r="B206">
            <v>110</v>
          </cell>
          <cell r="C206">
            <v>0</v>
          </cell>
          <cell r="D206">
            <v>110</v>
          </cell>
        </row>
        <row r="207">
          <cell r="A207">
            <v>560101</v>
          </cell>
          <cell r="C207">
            <v>0</v>
          </cell>
          <cell r="D207">
            <v>0</v>
          </cell>
        </row>
        <row r="208">
          <cell r="A208">
            <v>560206</v>
          </cell>
          <cell r="B208">
            <v>197</v>
          </cell>
          <cell r="C208">
            <v>5</v>
          </cell>
          <cell r="D208">
            <v>202</v>
          </cell>
        </row>
      </sheetData>
      <sheetData sheetId="5">
        <row r="4">
          <cell r="A4">
            <v>560002</v>
          </cell>
          <cell r="B4">
            <v>69232</v>
          </cell>
          <cell r="C4">
            <v>136</v>
          </cell>
          <cell r="D4">
            <v>69368</v>
          </cell>
        </row>
        <row r="5">
          <cell r="A5">
            <v>560014</v>
          </cell>
          <cell r="B5">
            <v>16685</v>
          </cell>
          <cell r="C5">
            <v>76</v>
          </cell>
          <cell r="D5">
            <v>16761</v>
          </cell>
        </row>
        <row r="6">
          <cell r="A6">
            <v>560017</v>
          </cell>
          <cell r="B6">
            <v>320255</v>
          </cell>
          <cell r="C6">
            <v>2029</v>
          </cell>
          <cell r="D6">
            <v>322284</v>
          </cell>
        </row>
        <row r="7">
          <cell r="A7">
            <v>560019</v>
          </cell>
          <cell r="B7">
            <v>384530</v>
          </cell>
          <cell r="C7">
            <v>1279</v>
          </cell>
          <cell r="D7">
            <v>385809</v>
          </cell>
        </row>
        <row r="8">
          <cell r="A8">
            <v>560021</v>
          </cell>
          <cell r="B8">
            <v>213583</v>
          </cell>
          <cell r="C8">
            <v>488</v>
          </cell>
          <cell r="D8">
            <v>214071</v>
          </cell>
        </row>
        <row r="9">
          <cell r="A9">
            <v>560022</v>
          </cell>
          <cell r="B9">
            <v>245568</v>
          </cell>
          <cell r="C9">
            <v>788</v>
          </cell>
          <cell r="D9">
            <v>246356</v>
          </cell>
        </row>
        <row r="10">
          <cell r="A10">
            <v>560024</v>
          </cell>
          <cell r="B10">
            <v>9149</v>
          </cell>
          <cell r="C10">
            <v>36</v>
          </cell>
          <cell r="D10">
            <v>9185</v>
          </cell>
        </row>
        <row r="11">
          <cell r="A11">
            <v>560026</v>
          </cell>
          <cell r="B11">
            <v>375833</v>
          </cell>
          <cell r="C11">
            <v>832</v>
          </cell>
          <cell r="D11">
            <v>376665</v>
          </cell>
        </row>
        <row r="12">
          <cell r="A12">
            <v>560032</v>
          </cell>
          <cell r="B12">
            <v>78042</v>
          </cell>
          <cell r="C12">
            <v>106</v>
          </cell>
          <cell r="D12">
            <v>78148</v>
          </cell>
        </row>
        <row r="13">
          <cell r="A13">
            <v>560033</v>
          </cell>
          <cell r="B13">
            <v>122408</v>
          </cell>
          <cell r="C13">
            <v>1507</v>
          </cell>
          <cell r="D13">
            <v>123915</v>
          </cell>
        </row>
        <row r="14">
          <cell r="A14">
            <v>560034</v>
          </cell>
          <cell r="B14">
            <v>142692</v>
          </cell>
          <cell r="C14">
            <v>625</v>
          </cell>
          <cell r="D14">
            <v>143317</v>
          </cell>
        </row>
        <row r="15">
          <cell r="A15">
            <v>560035</v>
          </cell>
          <cell r="B15">
            <v>3515</v>
          </cell>
          <cell r="C15">
            <v>13</v>
          </cell>
          <cell r="D15">
            <v>3528</v>
          </cell>
        </row>
        <row r="16">
          <cell r="A16">
            <v>560036</v>
          </cell>
          <cell r="B16">
            <v>156657</v>
          </cell>
          <cell r="C16">
            <v>3557</v>
          </cell>
          <cell r="D16">
            <v>160214</v>
          </cell>
        </row>
        <row r="17">
          <cell r="A17">
            <v>560039</v>
          </cell>
          <cell r="C17">
            <v>0</v>
          </cell>
          <cell r="D17">
            <v>0</v>
          </cell>
        </row>
        <row r="18">
          <cell r="A18">
            <v>560040</v>
          </cell>
          <cell r="C18">
            <v>0</v>
          </cell>
          <cell r="D18">
            <v>0</v>
          </cell>
        </row>
        <row r="19">
          <cell r="A19">
            <v>560041</v>
          </cell>
          <cell r="B19">
            <v>3055</v>
          </cell>
          <cell r="C19">
            <v>138</v>
          </cell>
          <cell r="D19">
            <v>3193</v>
          </cell>
        </row>
        <row r="20">
          <cell r="A20">
            <v>560043</v>
          </cell>
          <cell r="B20">
            <v>76650</v>
          </cell>
          <cell r="C20">
            <v>7576</v>
          </cell>
          <cell r="D20">
            <v>84226</v>
          </cell>
        </row>
        <row r="21">
          <cell r="A21">
            <v>560045</v>
          </cell>
          <cell r="B21">
            <v>63478</v>
          </cell>
          <cell r="C21">
            <v>551</v>
          </cell>
          <cell r="D21">
            <v>64029</v>
          </cell>
        </row>
        <row r="22">
          <cell r="A22">
            <v>560047</v>
          </cell>
          <cell r="B22">
            <v>105908</v>
          </cell>
          <cell r="C22">
            <v>26786</v>
          </cell>
          <cell r="D22">
            <v>132694</v>
          </cell>
        </row>
        <row r="23">
          <cell r="A23">
            <v>560049</v>
          </cell>
          <cell r="B23">
            <v>113981</v>
          </cell>
          <cell r="C23">
            <v>2528</v>
          </cell>
          <cell r="D23">
            <v>116509</v>
          </cell>
        </row>
        <row r="24">
          <cell r="A24">
            <v>560050</v>
          </cell>
          <cell r="B24">
            <v>90411</v>
          </cell>
          <cell r="C24">
            <v>1766</v>
          </cell>
          <cell r="D24">
            <v>92177</v>
          </cell>
        </row>
        <row r="25">
          <cell r="A25">
            <v>560051</v>
          </cell>
          <cell r="B25">
            <v>73188</v>
          </cell>
          <cell r="C25">
            <v>100805</v>
          </cell>
          <cell r="D25">
            <v>173993</v>
          </cell>
        </row>
        <row r="26">
          <cell r="A26">
            <v>560052</v>
          </cell>
          <cell r="B26">
            <v>51541</v>
          </cell>
          <cell r="C26">
            <v>11073</v>
          </cell>
          <cell r="D26">
            <v>62614</v>
          </cell>
        </row>
        <row r="27">
          <cell r="A27">
            <v>560053</v>
          </cell>
          <cell r="B27">
            <v>43351</v>
          </cell>
          <cell r="C27">
            <v>5490</v>
          </cell>
          <cell r="D27">
            <v>48841</v>
          </cell>
        </row>
        <row r="28">
          <cell r="A28">
            <v>560054</v>
          </cell>
          <cell r="B28">
            <v>40512</v>
          </cell>
          <cell r="C28">
            <v>9190</v>
          </cell>
          <cell r="D28">
            <v>49702</v>
          </cell>
        </row>
        <row r="29">
          <cell r="A29">
            <v>560055</v>
          </cell>
          <cell r="B29">
            <v>34312</v>
          </cell>
          <cell r="C29">
            <v>7407</v>
          </cell>
          <cell r="D29">
            <v>41719</v>
          </cell>
        </row>
        <row r="30">
          <cell r="A30">
            <v>560056</v>
          </cell>
          <cell r="B30">
            <v>45314</v>
          </cell>
          <cell r="C30">
            <v>45887</v>
          </cell>
          <cell r="D30">
            <v>91201</v>
          </cell>
        </row>
        <row r="31">
          <cell r="A31">
            <v>560057</v>
          </cell>
          <cell r="B31">
            <v>56848</v>
          </cell>
          <cell r="C31">
            <v>3819</v>
          </cell>
          <cell r="D31">
            <v>60667</v>
          </cell>
        </row>
        <row r="32">
          <cell r="A32">
            <v>560058</v>
          </cell>
          <cell r="B32">
            <v>100298</v>
          </cell>
          <cell r="C32">
            <v>3065</v>
          </cell>
          <cell r="D32">
            <v>103363</v>
          </cell>
        </row>
        <row r="33">
          <cell r="A33">
            <v>560059</v>
          </cell>
          <cell r="B33">
            <v>29131</v>
          </cell>
          <cell r="C33">
            <v>5471</v>
          </cell>
          <cell r="D33">
            <v>34602</v>
          </cell>
        </row>
        <row r="34">
          <cell r="A34">
            <v>560060</v>
          </cell>
          <cell r="B34">
            <v>44419</v>
          </cell>
          <cell r="C34">
            <v>28</v>
          </cell>
          <cell r="D34">
            <v>44447</v>
          </cell>
        </row>
        <row r="35">
          <cell r="A35">
            <v>560061</v>
          </cell>
          <cell r="B35">
            <v>47327</v>
          </cell>
          <cell r="C35">
            <v>3295</v>
          </cell>
          <cell r="D35">
            <v>50622</v>
          </cell>
        </row>
        <row r="36">
          <cell r="A36">
            <v>560062</v>
          </cell>
          <cell r="B36">
            <v>23942</v>
          </cell>
          <cell r="C36">
            <v>6367</v>
          </cell>
          <cell r="D36">
            <v>30309</v>
          </cell>
        </row>
        <row r="37">
          <cell r="A37">
            <v>560063</v>
          </cell>
          <cell r="B37">
            <v>46032</v>
          </cell>
          <cell r="C37">
            <v>2223</v>
          </cell>
          <cell r="D37">
            <v>48255</v>
          </cell>
        </row>
        <row r="38">
          <cell r="A38">
            <v>560064</v>
          </cell>
          <cell r="B38">
            <v>110611</v>
          </cell>
          <cell r="C38">
            <v>40415</v>
          </cell>
          <cell r="D38">
            <v>151026</v>
          </cell>
        </row>
        <row r="39">
          <cell r="A39">
            <v>560065</v>
          </cell>
          <cell r="B39">
            <v>49390</v>
          </cell>
          <cell r="C39">
            <v>27232</v>
          </cell>
          <cell r="D39">
            <v>76622</v>
          </cell>
        </row>
        <row r="40">
          <cell r="A40">
            <v>560066</v>
          </cell>
          <cell r="B40">
            <v>28566</v>
          </cell>
          <cell r="C40">
            <v>19177</v>
          </cell>
          <cell r="D40">
            <v>47743</v>
          </cell>
        </row>
        <row r="41">
          <cell r="A41">
            <v>560067</v>
          </cell>
          <cell r="B41">
            <v>62022</v>
          </cell>
          <cell r="C41">
            <v>697</v>
          </cell>
          <cell r="D41">
            <v>62719</v>
          </cell>
        </row>
        <row r="42">
          <cell r="A42">
            <v>560068</v>
          </cell>
          <cell r="B42">
            <v>49094</v>
          </cell>
          <cell r="C42">
            <v>27755</v>
          </cell>
          <cell r="D42">
            <v>76849</v>
          </cell>
        </row>
        <row r="43">
          <cell r="A43">
            <v>560069</v>
          </cell>
          <cell r="B43">
            <v>47995</v>
          </cell>
          <cell r="C43">
            <v>23232</v>
          </cell>
          <cell r="D43">
            <v>71227</v>
          </cell>
        </row>
        <row r="44">
          <cell r="A44">
            <v>560070</v>
          </cell>
          <cell r="B44">
            <v>232927</v>
          </cell>
          <cell r="C44">
            <v>46603</v>
          </cell>
          <cell r="D44">
            <v>279530</v>
          </cell>
        </row>
        <row r="45">
          <cell r="A45">
            <v>560071</v>
          </cell>
          <cell r="B45">
            <v>37225</v>
          </cell>
          <cell r="C45">
            <v>7671</v>
          </cell>
          <cell r="D45">
            <v>44896</v>
          </cell>
        </row>
        <row r="46">
          <cell r="A46">
            <v>560072</v>
          </cell>
          <cell r="B46">
            <v>47040</v>
          </cell>
          <cell r="C46">
            <v>11455</v>
          </cell>
          <cell r="D46">
            <v>58495</v>
          </cell>
        </row>
        <row r="47">
          <cell r="A47">
            <v>560073</v>
          </cell>
          <cell r="B47">
            <v>31266</v>
          </cell>
          <cell r="C47">
            <v>8549</v>
          </cell>
          <cell r="D47">
            <v>39815</v>
          </cell>
        </row>
        <row r="48">
          <cell r="A48">
            <v>560074</v>
          </cell>
          <cell r="B48">
            <v>44314</v>
          </cell>
          <cell r="C48">
            <v>2434</v>
          </cell>
          <cell r="D48">
            <v>46748</v>
          </cell>
        </row>
        <row r="49">
          <cell r="A49">
            <v>560075</v>
          </cell>
          <cell r="B49">
            <v>122246</v>
          </cell>
          <cell r="C49">
            <v>119</v>
          </cell>
          <cell r="D49">
            <v>122365</v>
          </cell>
        </row>
        <row r="50">
          <cell r="A50">
            <v>560076</v>
          </cell>
          <cell r="B50">
            <v>21391</v>
          </cell>
          <cell r="C50">
            <v>2444</v>
          </cell>
          <cell r="D50">
            <v>23835</v>
          </cell>
        </row>
        <row r="51">
          <cell r="A51">
            <v>560077</v>
          </cell>
          <cell r="B51">
            <v>27597</v>
          </cell>
          <cell r="C51">
            <v>27338</v>
          </cell>
          <cell r="D51">
            <v>54935</v>
          </cell>
        </row>
        <row r="52">
          <cell r="A52">
            <v>560078</v>
          </cell>
          <cell r="B52">
            <v>84151</v>
          </cell>
          <cell r="C52">
            <v>4209</v>
          </cell>
          <cell r="D52">
            <v>88360</v>
          </cell>
        </row>
        <row r="53">
          <cell r="A53">
            <v>560079</v>
          </cell>
          <cell r="B53">
            <v>126413</v>
          </cell>
          <cell r="C53">
            <v>52374</v>
          </cell>
          <cell r="D53">
            <v>178787</v>
          </cell>
        </row>
        <row r="54">
          <cell r="A54">
            <v>560080</v>
          </cell>
          <cell r="B54">
            <v>49074</v>
          </cell>
          <cell r="C54">
            <v>4261</v>
          </cell>
          <cell r="D54">
            <v>53335</v>
          </cell>
        </row>
        <row r="55">
          <cell r="A55">
            <v>560081</v>
          </cell>
          <cell r="B55">
            <v>49534</v>
          </cell>
          <cell r="C55">
            <v>17185</v>
          </cell>
          <cell r="D55">
            <v>66719</v>
          </cell>
        </row>
        <row r="56">
          <cell r="A56">
            <v>560082</v>
          </cell>
          <cell r="B56">
            <v>53454</v>
          </cell>
          <cell r="C56">
            <v>10058</v>
          </cell>
          <cell r="D56">
            <v>63512</v>
          </cell>
        </row>
        <row r="57">
          <cell r="A57">
            <v>560083</v>
          </cell>
          <cell r="B57">
            <v>41830</v>
          </cell>
          <cell r="C57">
            <v>11729</v>
          </cell>
          <cell r="D57">
            <v>53559</v>
          </cell>
        </row>
        <row r="58">
          <cell r="A58">
            <v>560084</v>
          </cell>
          <cell r="B58">
            <v>57449</v>
          </cell>
          <cell r="C58">
            <v>1115</v>
          </cell>
          <cell r="D58">
            <v>58564</v>
          </cell>
        </row>
        <row r="59">
          <cell r="A59">
            <v>560085</v>
          </cell>
          <cell r="B59">
            <v>34539</v>
          </cell>
          <cell r="C59">
            <v>186</v>
          </cell>
          <cell r="D59">
            <v>34725</v>
          </cell>
        </row>
        <row r="60">
          <cell r="A60">
            <v>560086</v>
          </cell>
          <cell r="B60">
            <v>71283</v>
          </cell>
          <cell r="C60">
            <v>250</v>
          </cell>
          <cell r="D60">
            <v>71533</v>
          </cell>
        </row>
        <row r="61">
          <cell r="A61">
            <v>560087</v>
          </cell>
          <cell r="B61">
            <v>82909</v>
          </cell>
          <cell r="C61">
            <v>570</v>
          </cell>
          <cell r="D61">
            <v>83479</v>
          </cell>
        </row>
        <row r="62">
          <cell r="A62">
            <v>560088</v>
          </cell>
          <cell r="B62">
            <v>16201</v>
          </cell>
          <cell r="C62">
            <v>910</v>
          </cell>
          <cell r="D62">
            <v>17111</v>
          </cell>
        </row>
        <row r="63">
          <cell r="A63">
            <v>560089</v>
          </cell>
          <cell r="B63">
            <v>19226</v>
          </cell>
          <cell r="C63">
            <v>132</v>
          </cell>
          <cell r="D63">
            <v>19358</v>
          </cell>
        </row>
        <row r="64">
          <cell r="A64">
            <v>560096</v>
          </cell>
          <cell r="B64">
            <v>633</v>
          </cell>
          <cell r="C64">
            <v>0</v>
          </cell>
          <cell r="D64">
            <v>633</v>
          </cell>
        </row>
        <row r="65">
          <cell r="A65">
            <v>560098</v>
          </cell>
          <cell r="B65">
            <v>6115</v>
          </cell>
          <cell r="C65">
            <v>91</v>
          </cell>
          <cell r="D65">
            <v>6206</v>
          </cell>
        </row>
        <row r="66">
          <cell r="A66">
            <v>560099</v>
          </cell>
          <cell r="B66">
            <v>2676</v>
          </cell>
          <cell r="C66">
            <v>19</v>
          </cell>
          <cell r="D66">
            <v>2695</v>
          </cell>
        </row>
        <row r="67">
          <cell r="A67">
            <v>560101</v>
          </cell>
          <cell r="B67">
            <v>34115</v>
          </cell>
          <cell r="C67">
            <v>17</v>
          </cell>
          <cell r="D67">
            <v>34132</v>
          </cell>
        </row>
        <row r="68">
          <cell r="A68">
            <v>560206</v>
          </cell>
          <cell r="B68">
            <v>255094</v>
          </cell>
          <cell r="C68">
            <v>11775</v>
          </cell>
          <cell r="D68">
            <v>266869</v>
          </cell>
        </row>
        <row r="147">
          <cell r="A147">
            <v>560002</v>
          </cell>
          <cell r="B147">
            <v>11</v>
          </cell>
          <cell r="C147">
            <v>0</v>
          </cell>
          <cell r="D147">
            <v>11</v>
          </cell>
        </row>
        <row r="148">
          <cell r="A148">
            <v>560014</v>
          </cell>
          <cell r="B148">
            <v>354</v>
          </cell>
          <cell r="C148">
            <v>2</v>
          </cell>
          <cell r="D148">
            <v>356</v>
          </cell>
        </row>
        <row r="149">
          <cell r="A149">
            <v>560017</v>
          </cell>
          <cell r="B149">
            <v>71</v>
          </cell>
          <cell r="C149">
            <v>0</v>
          </cell>
          <cell r="D149">
            <v>71</v>
          </cell>
        </row>
        <row r="150">
          <cell r="A150">
            <v>560019</v>
          </cell>
          <cell r="B150">
            <v>41460</v>
          </cell>
          <cell r="C150">
            <v>157</v>
          </cell>
          <cell r="D150">
            <v>41617</v>
          </cell>
        </row>
        <row r="151">
          <cell r="A151">
            <v>560021</v>
          </cell>
          <cell r="B151">
            <v>472510</v>
          </cell>
          <cell r="C151">
            <v>539</v>
          </cell>
          <cell r="D151">
            <v>473049</v>
          </cell>
        </row>
        <row r="152">
          <cell r="A152">
            <v>560022</v>
          </cell>
          <cell r="B152">
            <v>243897</v>
          </cell>
          <cell r="C152">
            <v>586</v>
          </cell>
          <cell r="D152">
            <v>244483</v>
          </cell>
        </row>
        <row r="153">
          <cell r="A153">
            <v>560024</v>
          </cell>
          <cell r="B153">
            <v>703754</v>
          </cell>
          <cell r="C153">
            <v>548</v>
          </cell>
          <cell r="D153">
            <v>704302</v>
          </cell>
        </row>
        <row r="154">
          <cell r="A154">
            <v>560026</v>
          </cell>
          <cell r="B154">
            <v>223498</v>
          </cell>
          <cell r="C154">
            <v>246</v>
          </cell>
          <cell r="D154">
            <v>223744</v>
          </cell>
        </row>
        <row r="155">
          <cell r="A155">
            <v>560032</v>
          </cell>
          <cell r="C155">
            <v>0</v>
          </cell>
          <cell r="D155">
            <v>0</v>
          </cell>
        </row>
        <row r="156">
          <cell r="A156">
            <v>560033</v>
          </cell>
          <cell r="B156">
            <v>1</v>
          </cell>
          <cell r="C156">
            <v>0</v>
          </cell>
          <cell r="D156">
            <v>1</v>
          </cell>
        </row>
        <row r="157">
          <cell r="A157">
            <v>560034</v>
          </cell>
          <cell r="B157">
            <v>21</v>
          </cell>
          <cell r="C157">
            <v>0</v>
          </cell>
          <cell r="D157">
            <v>21</v>
          </cell>
        </row>
        <row r="158">
          <cell r="A158">
            <v>560035</v>
          </cell>
          <cell r="B158">
            <v>266008</v>
          </cell>
          <cell r="C158">
            <v>161</v>
          </cell>
          <cell r="D158">
            <v>266169</v>
          </cell>
        </row>
        <row r="159">
          <cell r="A159">
            <v>560036</v>
          </cell>
          <cell r="B159">
            <v>110094</v>
          </cell>
          <cell r="C159">
            <v>44</v>
          </cell>
          <cell r="D159">
            <v>110138</v>
          </cell>
        </row>
        <row r="160">
          <cell r="A160">
            <v>560039</v>
          </cell>
          <cell r="C160">
            <v>0</v>
          </cell>
          <cell r="D160">
            <v>0</v>
          </cell>
        </row>
        <row r="161">
          <cell r="A161">
            <v>560040</v>
          </cell>
          <cell r="C161">
            <v>0</v>
          </cell>
          <cell r="D161">
            <v>0</v>
          </cell>
        </row>
        <row r="162">
          <cell r="A162">
            <v>560041</v>
          </cell>
          <cell r="B162">
            <v>193251</v>
          </cell>
          <cell r="C162">
            <v>2994</v>
          </cell>
          <cell r="D162">
            <v>196245</v>
          </cell>
        </row>
        <row r="163">
          <cell r="A163">
            <v>560043</v>
          </cell>
          <cell r="B163">
            <v>47790</v>
          </cell>
          <cell r="C163">
            <v>2821</v>
          </cell>
          <cell r="D163">
            <v>50611</v>
          </cell>
        </row>
        <row r="164">
          <cell r="A164">
            <v>560045</v>
          </cell>
          <cell r="B164">
            <v>65905</v>
          </cell>
          <cell r="C164">
            <v>88</v>
          </cell>
          <cell r="D164">
            <v>65993</v>
          </cell>
        </row>
        <row r="165">
          <cell r="A165">
            <v>560047</v>
          </cell>
          <cell r="B165">
            <v>88356</v>
          </cell>
          <cell r="C165">
            <v>6241</v>
          </cell>
          <cell r="D165">
            <v>94597</v>
          </cell>
        </row>
        <row r="166">
          <cell r="A166">
            <v>560049</v>
          </cell>
          <cell r="B166">
            <v>111264</v>
          </cell>
          <cell r="C166">
            <v>437</v>
          </cell>
          <cell r="D166">
            <v>111701</v>
          </cell>
        </row>
        <row r="167">
          <cell r="A167">
            <v>560050</v>
          </cell>
          <cell r="B167">
            <v>82542</v>
          </cell>
          <cell r="C167">
            <v>217</v>
          </cell>
          <cell r="D167">
            <v>82759</v>
          </cell>
        </row>
        <row r="168">
          <cell r="A168">
            <v>560051</v>
          </cell>
          <cell r="B168">
            <v>51103</v>
          </cell>
          <cell r="C168">
            <v>22355</v>
          </cell>
          <cell r="D168">
            <v>73458</v>
          </cell>
        </row>
        <row r="169">
          <cell r="A169">
            <v>560052</v>
          </cell>
          <cell r="B169">
            <v>41170</v>
          </cell>
          <cell r="C169">
            <v>1188</v>
          </cell>
          <cell r="D169">
            <v>42358</v>
          </cell>
        </row>
        <row r="170">
          <cell r="A170">
            <v>560053</v>
          </cell>
          <cell r="B170">
            <v>32005</v>
          </cell>
          <cell r="C170">
            <v>3005</v>
          </cell>
          <cell r="D170">
            <v>35010</v>
          </cell>
        </row>
        <row r="171">
          <cell r="A171">
            <v>560054</v>
          </cell>
          <cell r="B171">
            <v>39936</v>
          </cell>
          <cell r="C171">
            <v>7700</v>
          </cell>
          <cell r="D171">
            <v>47636</v>
          </cell>
        </row>
        <row r="172">
          <cell r="A172">
            <v>560055</v>
          </cell>
          <cell r="B172">
            <v>31396</v>
          </cell>
          <cell r="C172">
            <v>1137</v>
          </cell>
          <cell r="D172">
            <v>32533</v>
          </cell>
        </row>
        <row r="173">
          <cell r="A173">
            <v>560056</v>
          </cell>
          <cell r="B173">
            <v>24268</v>
          </cell>
          <cell r="C173">
            <v>9357</v>
          </cell>
          <cell r="D173">
            <v>33625</v>
          </cell>
        </row>
        <row r="174">
          <cell r="A174">
            <v>560057</v>
          </cell>
          <cell r="B174">
            <v>35509</v>
          </cell>
          <cell r="C174">
            <v>1858</v>
          </cell>
          <cell r="D174">
            <v>37367</v>
          </cell>
        </row>
        <row r="175">
          <cell r="A175">
            <v>560058</v>
          </cell>
          <cell r="B175">
            <v>89344</v>
          </cell>
          <cell r="C175">
            <v>1262</v>
          </cell>
          <cell r="D175">
            <v>90606</v>
          </cell>
        </row>
        <row r="176">
          <cell r="A176">
            <v>560059</v>
          </cell>
          <cell r="B176">
            <v>25745</v>
          </cell>
          <cell r="C176">
            <v>1769</v>
          </cell>
          <cell r="D176">
            <v>27514</v>
          </cell>
        </row>
        <row r="177">
          <cell r="A177">
            <v>560060</v>
          </cell>
          <cell r="B177">
            <v>45826</v>
          </cell>
          <cell r="C177">
            <v>67</v>
          </cell>
          <cell r="D177">
            <v>45893</v>
          </cell>
        </row>
        <row r="178">
          <cell r="A178">
            <v>560061</v>
          </cell>
          <cell r="B178">
            <v>46679</v>
          </cell>
          <cell r="C178">
            <v>1776</v>
          </cell>
          <cell r="D178">
            <v>48455</v>
          </cell>
        </row>
        <row r="179">
          <cell r="A179">
            <v>560062</v>
          </cell>
          <cell r="B179">
            <v>18261</v>
          </cell>
          <cell r="C179">
            <v>1941</v>
          </cell>
          <cell r="D179">
            <v>20202</v>
          </cell>
        </row>
        <row r="180">
          <cell r="A180">
            <v>560063</v>
          </cell>
          <cell r="B180">
            <v>40825</v>
          </cell>
          <cell r="C180">
            <v>481</v>
          </cell>
          <cell r="D180">
            <v>41306</v>
          </cell>
        </row>
        <row r="181">
          <cell r="A181">
            <v>560064</v>
          </cell>
          <cell r="B181">
            <v>95202</v>
          </cell>
          <cell r="C181">
            <v>30910</v>
          </cell>
          <cell r="D181">
            <v>126112</v>
          </cell>
        </row>
        <row r="182">
          <cell r="A182">
            <v>560065</v>
          </cell>
          <cell r="B182">
            <v>34984</v>
          </cell>
          <cell r="C182">
            <v>6474</v>
          </cell>
          <cell r="D182">
            <v>41458</v>
          </cell>
        </row>
        <row r="183">
          <cell r="A183">
            <v>560066</v>
          </cell>
          <cell r="B183">
            <v>21731</v>
          </cell>
          <cell r="C183">
            <v>3510</v>
          </cell>
          <cell r="D183">
            <v>25241</v>
          </cell>
        </row>
        <row r="184">
          <cell r="A184">
            <v>560067</v>
          </cell>
          <cell r="B184">
            <v>67457</v>
          </cell>
          <cell r="C184">
            <v>564</v>
          </cell>
          <cell r="D184">
            <v>68021</v>
          </cell>
        </row>
        <row r="185">
          <cell r="A185">
            <v>560068</v>
          </cell>
          <cell r="B185">
            <v>47486</v>
          </cell>
          <cell r="C185">
            <v>15526</v>
          </cell>
          <cell r="D185">
            <v>63012</v>
          </cell>
        </row>
        <row r="186">
          <cell r="A186">
            <v>560069</v>
          </cell>
          <cell r="B186">
            <v>35544</v>
          </cell>
          <cell r="C186">
            <v>21628</v>
          </cell>
          <cell r="D186">
            <v>57172</v>
          </cell>
        </row>
        <row r="187">
          <cell r="A187">
            <v>560070</v>
          </cell>
          <cell r="B187">
            <v>173600</v>
          </cell>
          <cell r="C187">
            <v>28886</v>
          </cell>
          <cell r="D187">
            <v>202486</v>
          </cell>
        </row>
        <row r="188">
          <cell r="A188">
            <v>560071</v>
          </cell>
          <cell r="B188">
            <v>44144</v>
          </cell>
          <cell r="C188">
            <v>5204</v>
          </cell>
          <cell r="D188">
            <v>49348</v>
          </cell>
        </row>
        <row r="189">
          <cell r="A189">
            <v>560072</v>
          </cell>
          <cell r="B189">
            <v>61065</v>
          </cell>
          <cell r="C189">
            <v>5002</v>
          </cell>
          <cell r="D189">
            <v>66067</v>
          </cell>
        </row>
        <row r="190">
          <cell r="A190">
            <v>560073</v>
          </cell>
          <cell r="B190">
            <v>16790</v>
          </cell>
          <cell r="C190">
            <v>1173</v>
          </cell>
          <cell r="D190">
            <v>17963</v>
          </cell>
        </row>
        <row r="191">
          <cell r="A191">
            <v>560074</v>
          </cell>
          <cell r="B191">
            <v>41550</v>
          </cell>
          <cell r="C191">
            <v>1361</v>
          </cell>
          <cell r="D191">
            <v>42911</v>
          </cell>
        </row>
        <row r="192">
          <cell r="A192">
            <v>560075</v>
          </cell>
          <cell r="B192">
            <v>84263</v>
          </cell>
          <cell r="C192">
            <v>168</v>
          </cell>
          <cell r="D192">
            <v>84431</v>
          </cell>
        </row>
        <row r="193">
          <cell r="A193">
            <v>560076</v>
          </cell>
          <cell r="B193">
            <v>19774</v>
          </cell>
          <cell r="C193">
            <v>1116</v>
          </cell>
          <cell r="D193">
            <v>20890</v>
          </cell>
        </row>
        <row r="194">
          <cell r="A194">
            <v>560077</v>
          </cell>
          <cell r="B194">
            <v>18379</v>
          </cell>
          <cell r="C194">
            <v>2600</v>
          </cell>
          <cell r="D194">
            <v>20979</v>
          </cell>
        </row>
        <row r="195">
          <cell r="A195">
            <v>560078</v>
          </cell>
          <cell r="B195">
            <v>51300</v>
          </cell>
          <cell r="C195">
            <v>2397</v>
          </cell>
          <cell r="D195">
            <v>53697</v>
          </cell>
        </row>
        <row r="196">
          <cell r="A196">
            <v>560079</v>
          </cell>
          <cell r="B196">
            <v>89830</v>
          </cell>
          <cell r="C196">
            <v>16244</v>
          </cell>
          <cell r="D196">
            <v>106074</v>
          </cell>
        </row>
        <row r="197">
          <cell r="A197">
            <v>560080</v>
          </cell>
          <cell r="B197">
            <v>39431</v>
          </cell>
          <cell r="C197">
            <v>2711</v>
          </cell>
          <cell r="D197">
            <v>42142</v>
          </cell>
        </row>
        <row r="198">
          <cell r="A198">
            <v>560081</v>
          </cell>
          <cell r="B198">
            <v>48685</v>
          </cell>
          <cell r="C198">
            <v>6477</v>
          </cell>
          <cell r="D198">
            <v>55162</v>
          </cell>
        </row>
        <row r="199">
          <cell r="A199">
            <v>560082</v>
          </cell>
          <cell r="B199">
            <v>33337</v>
          </cell>
          <cell r="C199">
            <v>4892</v>
          </cell>
          <cell r="D199">
            <v>38229</v>
          </cell>
        </row>
        <row r="200">
          <cell r="A200">
            <v>560083</v>
          </cell>
          <cell r="B200">
            <v>31063</v>
          </cell>
          <cell r="C200">
            <v>2563</v>
          </cell>
          <cell r="D200">
            <v>33626</v>
          </cell>
        </row>
        <row r="201">
          <cell r="A201">
            <v>560084</v>
          </cell>
          <cell r="B201">
            <v>55667</v>
          </cell>
          <cell r="C201">
            <v>445</v>
          </cell>
          <cell r="D201">
            <v>56112</v>
          </cell>
        </row>
        <row r="202">
          <cell r="A202">
            <v>560085</v>
          </cell>
          <cell r="B202">
            <v>3311</v>
          </cell>
          <cell r="C202">
            <v>14</v>
          </cell>
          <cell r="D202">
            <v>3325</v>
          </cell>
        </row>
        <row r="203">
          <cell r="A203">
            <v>560086</v>
          </cell>
          <cell r="B203">
            <v>6130</v>
          </cell>
          <cell r="C203">
            <v>46</v>
          </cell>
          <cell r="D203">
            <v>6176</v>
          </cell>
        </row>
        <row r="204">
          <cell r="A204">
            <v>560087</v>
          </cell>
          <cell r="B204">
            <v>1</v>
          </cell>
          <cell r="C204">
            <v>0</v>
          </cell>
          <cell r="D204">
            <v>1</v>
          </cell>
        </row>
        <row r="205">
          <cell r="A205">
            <v>560088</v>
          </cell>
          <cell r="C205">
            <v>0</v>
          </cell>
          <cell r="D205">
            <v>0</v>
          </cell>
        </row>
        <row r="206">
          <cell r="A206">
            <v>560089</v>
          </cell>
          <cell r="C206">
            <v>0</v>
          </cell>
          <cell r="D206">
            <v>0</v>
          </cell>
        </row>
        <row r="207">
          <cell r="A207">
            <v>560096</v>
          </cell>
          <cell r="B207">
            <v>345</v>
          </cell>
          <cell r="C207">
            <v>0</v>
          </cell>
          <cell r="D207">
            <v>345</v>
          </cell>
        </row>
        <row r="208">
          <cell r="A208">
            <v>560098</v>
          </cell>
          <cell r="B208">
            <v>1</v>
          </cell>
          <cell r="C208">
            <v>0</v>
          </cell>
          <cell r="D208">
            <v>1</v>
          </cell>
        </row>
        <row r="209">
          <cell r="A209">
            <v>560099</v>
          </cell>
          <cell r="B209">
            <v>264</v>
          </cell>
          <cell r="C209">
            <v>0</v>
          </cell>
          <cell r="D209">
            <v>264</v>
          </cell>
        </row>
        <row r="210">
          <cell r="A210">
            <v>560101</v>
          </cell>
          <cell r="C210">
            <v>0</v>
          </cell>
          <cell r="D210">
            <v>0</v>
          </cell>
        </row>
        <row r="211">
          <cell r="A211">
            <v>560206</v>
          </cell>
          <cell r="B211">
            <v>914</v>
          </cell>
          <cell r="C211">
            <v>46</v>
          </cell>
          <cell r="D211">
            <v>960</v>
          </cell>
        </row>
        <row r="286">
          <cell r="A286">
            <v>560056</v>
          </cell>
          <cell r="B286" t="str">
            <v>АСЕКЕЕВСКАЯ РБ</v>
          </cell>
          <cell r="C286">
            <v>0.1681</v>
          </cell>
          <cell r="D286">
            <v>0</v>
          </cell>
        </row>
        <row r="287">
          <cell r="A287">
            <v>560041</v>
          </cell>
          <cell r="B287" t="str">
            <v>НОВОТРОИЦКАЯ ГАУЗ ДГБ</v>
          </cell>
          <cell r="C287">
            <v>0.17510000000000001</v>
          </cell>
          <cell r="D287">
            <v>0.52238805970149294</v>
          </cell>
        </row>
        <row r="288">
          <cell r="A288">
            <v>560089</v>
          </cell>
          <cell r="B288" t="str">
            <v>АБДУЛИНСКАЯ УЗЛ. ПОЛ-КА НА СТ. АБДУЛИНО</v>
          </cell>
          <cell r="C288">
            <v>0.182</v>
          </cell>
          <cell r="D288">
            <v>1.0373134328358204</v>
          </cell>
        </row>
        <row r="289">
          <cell r="A289">
            <v>560051</v>
          </cell>
          <cell r="B289" t="str">
            <v>БУЗУЛУКСКАЯ РБ</v>
          </cell>
          <cell r="C289">
            <v>0.20019999999999999</v>
          </cell>
          <cell r="D289">
            <v>2.3955223880597005</v>
          </cell>
        </row>
        <row r="290">
          <cell r="A290">
            <v>560087</v>
          </cell>
          <cell r="B290" t="str">
            <v>ОРСКАЯ УБ НА СТ. ОРСК</v>
          </cell>
          <cell r="C290">
            <v>0.2029</v>
          </cell>
          <cell r="D290">
            <v>2.5970149253731338</v>
          </cell>
        </row>
        <row r="291">
          <cell r="A291">
            <v>560047</v>
          </cell>
          <cell r="B291" t="str">
            <v>БУГУРУСЛАНСКАЯ РБ</v>
          </cell>
          <cell r="C291">
            <v>0.20399999999999999</v>
          </cell>
          <cell r="D291">
            <v>2.679104477611939</v>
          </cell>
        </row>
        <row r="292">
          <cell r="A292">
            <v>560078</v>
          </cell>
          <cell r="B292" t="str">
            <v>СОЛЬ-ИЛЕЦКАЯ ГБ</v>
          </cell>
          <cell r="C292">
            <v>0.22489999999999999</v>
          </cell>
          <cell r="D292">
            <v>4.2388059701492526</v>
          </cell>
        </row>
        <row r="293">
          <cell r="A293">
            <v>560096</v>
          </cell>
          <cell r="B293" t="str">
            <v>ОРЕНБУРГ ФИЛИАЛ № 3 ФГКУ "426 ВГ" МО РФ</v>
          </cell>
          <cell r="C293">
            <v>0.22750000000000001</v>
          </cell>
          <cell r="D293">
            <v>4.432835820895523</v>
          </cell>
        </row>
        <row r="294">
          <cell r="A294">
            <v>560083</v>
          </cell>
          <cell r="B294" t="str">
            <v>ШАРЛЫКСКАЯ РБ</v>
          </cell>
          <cell r="C294">
            <v>0.2291</v>
          </cell>
          <cell r="D294">
            <v>4.5522388059701493</v>
          </cell>
        </row>
        <row r="295">
          <cell r="A295">
            <v>560066</v>
          </cell>
          <cell r="B295" t="str">
            <v>МАТВЕЕВСКАЯ РБ</v>
          </cell>
          <cell r="C295">
            <v>0.23649999999999999</v>
          </cell>
          <cell r="D295">
            <v>5</v>
          </cell>
        </row>
        <row r="296">
          <cell r="A296">
            <v>560082</v>
          </cell>
          <cell r="B296" t="str">
            <v>ТЮЛЬГАНСКАЯ РБ</v>
          </cell>
          <cell r="C296">
            <v>0.2394</v>
          </cell>
          <cell r="D296">
            <v>5</v>
          </cell>
        </row>
        <row r="297">
          <cell r="A297">
            <v>560206</v>
          </cell>
          <cell r="B297" t="str">
            <v>НОВОТРОИЦК БОЛЬНИЦА СКОРОЙ МЕДИЦИНСКОЙ ПОМОЩИ</v>
          </cell>
          <cell r="C297">
            <v>0.2427</v>
          </cell>
          <cell r="D297">
            <v>5</v>
          </cell>
        </row>
        <row r="298">
          <cell r="A298">
            <v>560022</v>
          </cell>
          <cell r="B298" t="str">
            <v>ОРЕНБУРГ ГАУЗ ГКБ  №6</v>
          </cell>
          <cell r="C298">
            <v>0.248</v>
          </cell>
          <cell r="D298">
            <v>5</v>
          </cell>
        </row>
        <row r="299">
          <cell r="A299">
            <v>560088</v>
          </cell>
          <cell r="B299" t="str">
            <v>БУЗУЛУКСКАЯ УЗЛ.  Б-ЦА НА СТ.  БУЗУЛУК</v>
          </cell>
          <cell r="C299">
            <v>0.25769999999999998</v>
          </cell>
          <cell r="D299">
            <v>5</v>
          </cell>
        </row>
        <row r="300">
          <cell r="A300">
            <v>560045</v>
          </cell>
          <cell r="B300" t="str">
            <v>БУГУРУСЛАНСКАЯ ГБ</v>
          </cell>
          <cell r="C300">
            <v>0.25900000000000001</v>
          </cell>
          <cell r="D300">
            <v>5</v>
          </cell>
        </row>
        <row r="301">
          <cell r="A301">
            <v>560035</v>
          </cell>
          <cell r="B301" t="str">
            <v>ОРСКАЯ ГАУЗ ГБ № 5</v>
          </cell>
          <cell r="C301">
            <v>0.26419999999999999</v>
          </cell>
          <cell r="D301">
            <v>5</v>
          </cell>
        </row>
        <row r="302">
          <cell r="A302">
            <v>560057</v>
          </cell>
          <cell r="B302" t="str">
            <v>БЕЛЯЕВСКАЯ РБ</v>
          </cell>
          <cell r="C302">
            <v>0.26490000000000002</v>
          </cell>
          <cell r="D302">
            <v>5</v>
          </cell>
        </row>
        <row r="303">
          <cell r="A303">
            <v>560017</v>
          </cell>
          <cell r="B303" t="str">
            <v>ОРЕНБУРГ ГБУЗ ГКБ №1</v>
          </cell>
          <cell r="C303">
            <v>0.2666</v>
          </cell>
          <cell r="D303">
            <v>5</v>
          </cell>
        </row>
        <row r="304">
          <cell r="A304">
            <v>560099</v>
          </cell>
          <cell r="B304" t="str">
            <v>МСЧ МВД ПО ОРЕНБУРГСКОЙ ОБЛАСТИ</v>
          </cell>
          <cell r="C304">
            <v>0.26719999999999999</v>
          </cell>
          <cell r="D304">
            <v>5</v>
          </cell>
        </row>
        <row r="305">
          <cell r="A305">
            <v>560002</v>
          </cell>
          <cell r="B305" t="str">
            <v>ОРЕНБУРГ ОБЛАСТНАЯ КБ  № 2</v>
          </cell>
          <cell r="C305">
            <v>0.26910000000000001</v>
          </cell>
          <cell r="D305">
            <v>5</v>
          </cell>
        </row>
        <row r="306">
          <cell r="A306">
            <v>560077</v>
          </cell>
          <cell r="B306" t="str">
            <v>СЕВЕРНАЯ РБ</v>
          </cell>
          <cell r="C306">
            <v>0.27200000000000002</v>
          </cell>
          <cell r="D306">
            <v>5</v>
          </cell>
        </row>
        <row r="307">
          <cell r="A307">
            <v>560049</v>
          </cell>
          <cell r="B307" t="str">
            <v>БУЗУЛУКСКАЯ ГБ</v>
          </cell>
          <cell r="C307">
            <v>0.27760000000000001</v>
          </cell>
          <cell r="D307">
            <v>5</v>
          </cell>
        </row>
        <row r="308">
          <cell r="A308">
            <v>560086</v>
          </cell>
          <cell r="B308" t="str">
            <v>ОРЕНБУРГ ОКБ НА СТ. ОРЕНБУРГ</v>
          </cell>
          <cell r="C308">
            <v>0.2858</v>
          </cell>
          <cell r="D308">
            <v>5</v>
          </cell>
        </row>
        <row r="309">
          <cell r="A309">
            <v>560054</v>
          </cell>
          <cell r="B309" t="str">
            <v>АКБУЛАКСКАЯ РБ</v>
          </cell>
          <cell r="C309">
            <v>0.28799999999999998</v>
          </cell>
          <cell r="D309">
            <v>5</v>
          </cell>
        </row>
        <row r="310">
          <cell r="A310">
            <v>560067</v>
          </cell>
          <cell r="B310" t="str">
            <v>НОВООРСКАЯ РБ</v>
          </cell>
          <cell r="C310">
            <v>0.29110000000000003</v>
          </cell>
          <cell r="D310">
            <v>5</v>
          </cell>
        </row>
        <row r="311">
          <cell r="A311">
            <v>560080</v>
          </cell>
          <cell r="B311" t="str">
            <v>ТАШЛИНСКАЯ РБ</v>
          </cell>
          <cell r="C311">
            <v>0.29549999999999998</v>
          </cell>
          <cell r="D311">
            <v>5</v>
          </cell>
        </row>
        <row r="312">
          <cell r="A312">
            <v>560032</v>
          </cell>
          <cell r="B312" t="str">
            <v>ОРСКАЯ ГАУЗ ГБ № 2</v>
          </cell>
          <cell r="C312">
            <v>0.3004</v>
          </cell>
          <cell r="D312">
            <v>5</v>
          </cell>
        </row>
        <row r="313">
          <cell r="A313">
            <v>560068</v>
          </cell>
          <cell r="B313" t="str">
            <v>НОВОСЕРГИЕВСКАЯ РБ</v>
          </cell>
          <cell r="C313">
            <v>0.31109999999999999</v>
          </cell>
          <cell r="D313">
            <v>5</v>
          </cell>
        </row>
        <row r="314">
          <cell r="A314">
            <v>560084</v>
          </cell>
          <cell r="B314" t="str">
            <v>ЯСНЕНСКАЯ ГБ</v>
          </cell>
          <cell r="C314">
            <v>0.31259999999999999</v>
          </cell>
          <cell r="D314">
            <v>5</v>
          </cell>
        </row>
        <row r="315">
          <cell r="A315">
            <v>560050</v>
          </cell>
          <cell r="B315" t="str">
            <v>БУЗУЛУКСКАЯ ГБ № 1</v>
          </cell>
          <cell r="C315">
            <v>0.31769999999999998</v>
          </cell>
          <cell r="D315">
            <v>5</v>
          </cell>
        </row>
        <row r="316">
          <cell r="A316">
            <v>560075</v>
          </cell>
          <cell r="B316" t="str">
            <v>САРАКТАШСКАЯ РБ</v>
          </cell>
          <cell r="C316">
            <v>0.31890000000000002</v>
          </cell>
          <cell r="D316">
            <v>5</v>
          </cell>
        </row>
        <row r="317">
          <cell r="A317">
            <v>560085</v>
          </cell>
          <cell r="B317" t="str">
            <v>СТУДЕНЧЕСКАЯ ПОЛИКЛИНИКА ОГУ</v>
          </cell>
          <cell r="C317">
            <v>0.32069999999999999</v>
          </cell>
          <cell r="D317">
            <v>5</v>
          </cell>
        </row>
        <row r="318">
          <cell r="A318">
            <v>560052</v>
          </cell>
          <cell r="B318" t="str">
            <v>АБДУЛИНСКАЯ ГБ</v>
          </cell>
          <cell r="C318">
            <v>0.3246</v>
          </cell>
          <cell r="D318">
            <v>5</v>
          </cell>
        </row>
        <row r="319">
          <cell r="A319">
            <v>560079</v>
          </cell>
          <cell r="B319" t="str">
            <v>СОРОЧИНСКАЯ РБ</v>
          </cell>
          <cell r="C319">
            <v>0.32640000000000002</v>
          </cell>
          <cell r="D319">
            <v>5</v>
          </cell>
        </row>
        <row r="320">
          <cell r="A320">
            <v>560059</v>
          </cell>
          <cell r="B320" t="str">
            <v>ГРАЧЕВСКАЯ РБ</v>
          </cell>
          <cell r="C320">
            <v>0.32669999999999999</v>
          </cell>
          <cell r="D320">
            <v>5</v>
          </cell>
        </row>
        <row r="321">
          <cell r="A321">
            <v>560062</v>
          </cell>
          <cell r="B321" t="str">
            <v>КВАРКЕНСКАЯ РБ</v>
          </cell>
          <cell r="C321">
            <v>0.33</v>
          </cell>
          <cell r="D321">
            <v>5</v>
          </cell>
        </row>
        <row r="322">
          <cell r="A322">
            <v>560098</v>
          </cell>
          <cell r="B322" t="str">
            <v xml:space="preserve">ФКУЗ МСЧ-56 ФСИН РОССИИ </v>
          </cell>
          <cell r="C322">
            <v>0.33789999999999998</v>
          </cell>
          <cell r="D322">
            <v>5</v>
          </cell>
        </row>
        <row r="323">
          <cell r="A323">
            <v>560058</v>
          </cell>
          <cell r="B323" t="str">
            <v>ГАЙСКАЯ ГБ</v>
          </cell>
          <cell r="C323">
            <v>0.34739999999999999</v>
          </cell>
          <cell r="D323">
            <v>5</v>
          </cell>
        </row>
        <row r="324">
          <cell r="A324">
            <v>560024</v>
          </cell>
          <cell r="B324" t="str">
            <v>ОРЕНБУРГ ГАУЗ ДГКБ</v>
          </cell>
          <cell r="C324">
            <v>0.34770000000000001</v>
          </cell>
          <cell r="D324">
            <v>5</v>
          </cell>
        </row>
        <row r="325">
          <cell r="A325">
            <v>560081</v>
          </cell>
          <cell r="B325" t="str">
            <v>ТОЦКАЯ РБ</v>
          </cell>
          <cell r="C325">
            <v>0.3528</v>
          </cell>
          <cell r="D325">
            <v>5</v>
          </cell>
        </row>
        <row r="326">
          <cell r="A326">
            <v>560043</v>
          </cell>
          <cell r="B326" t="str">
            <v>МЕДНОГОРСКАЯ ГБ</v>
          </cell>
          <cell r="C326">
            <v>0.3574</v>
          </cell>
          <cell r="D326">
            <v>5</v>
          </cell>
        </row>
        <row r="327">
          <cell r="A327">
            <v>560070</v>
          </cell>
          <cell r="B327" t="str">
            <v>ОРЕНБУРГСКАЯ РБ</v>
          </cell>
          <cell r="C327">
            <v>0.36449999999999999</v>
          </cell>
          <cell r="D327">
            <v>5</v>
          </cell>
        </row>
        <row r="328">
          <cell r="A328">
            <v>560014</v>
          </cell>
          <cell r="B328" t="str">
            <v>ОРЕНБУРГ ГБОУ ВПО ОРГМУ МИНЗДРАВА</v>
          </cell>
          <cell r="C328">
            <v>0.36580000000000001</v>
          </cell>
          <cell r="D328">
            <v>5</v>
          </cell>
        </row>
        <row r="329">
          <cell r="A329">
            <v>560019</v>
          </cell>
          <cell r="B329" t="str">
            <v>ОРЕНБУРГ ГАУЗ ГКБ  №3</v>
          </cell>
          <cell r="C329">
            <v>0.36959999999999998</v>
          </cell>
          <cell r="D329">
            <v>5</v>
          </cell>
        </row>
        <row r="330">
          <cell r="A330">
            <v>560034</v>
          </cell>
          <cell r="B330" t="str">
            <v>ОРСКАЯ ГАУЗ ГБ № 4</v>
          </cell>
          <cell r="C330">
            <v>0.37409999999999999</v>
          </cell>
          <cell r="D330">
            <v>5</v>
          </cell>
        </row>
        <row r="331">
          <cell r="A331">
            <v>560036</v>
          </cell>
          <cell r="B331" t="str">
            <v>ОРСКАЯ ГАУЗ ГБ № 1</v>
          </cell>
          <cell r="C331">
            <v>0.37419999999999998</v>
          </cell>
          <cell r="D331">
            <v>5</v>
          </cell>
        </row>
        <row r="332">
          <cell r="A332">
            <v>560026</v>
          </cell>
          <cell r="B332" t="str">
            <v>ОРЕНБУРГ ГАУЗ ГКБ ИМ. ПИРОГОВА Н.И.</v>
          </cell>
          <cell r="C332">
            <v>0.38140000000000002</v>
          </cell>
          <cell r="D332">
            <v>5</v>
          </cell>
        </row>
        <row r="333">
          <cell r="A333">
            <v>560074</v>
          </cell>
          <cell r="B333" t="str">
            <v>САКМАРСКАЯ  РБ</v>
          </cell>
          <cell r="C333">
            <v>0.39079999999999998</v>
          </cell>
          <cell r="D333">
            <v>5</v>
          </cell>
        </row>
        <row r="334">
          <cell r="A334">
            <v>560101</v>
          </cell>
          <cell r="B334" t="str">
            <v>ОРЕНБУРГ ООО "КЛИНИКА ПРОМЫШЛЕННОЙ МЕДИЦИНЫ"</v>
          </cell>
          <cell r="C334">
            <v>0.39419999999999999</v>
          </cell>
          <cell r="D334">
            <v>5</v>
          </cell>
        </row>
        <row r="335">
          <cell r="A335">
            <v>560076</v>
          </cell>
          <cell r="B335" t="str">
            <v>СВЕТЛИНСКАЯ РБ</v>
          </cell>
          <cell r="C335">
            <v>0.39529999999999998</v>
          </cell>
          <cell r="D335">
            <v>5</v>
          </cell>
        </row>
        <row r="336">
          <cell r="A336">
            <v>560071</v>
          </cell>
          <cell r="B336" t="str">
            <v>ПЕРВОМАЙСКАЯ РБ</v>
          </cell>
          <cell r="C336">
            <v>0.3962</v>
          </cell>
          <cell r="D336">
            <v>5</v>
          </cell>
        </row>
        <row r="337">
          <cell r="A337">
            <v>560072</v>
          </cell>
          <cell r="B337" t="str">
            <v>ПЕРЕВОЛОЦКАЯ РБ</v>
          </cell>
          <cell r="C337">
            <v>0.39829999999999999</v>
          </cell>
          <cell r="D337">
            <v>5</v>
          </cell>
        </row>
        <row r="338">
          <cell r="A338">
            <v>560061</v>
          </cell>
          <cell r="B338" t="str">
            <v>ИЛЕКСКАЯ РБ</v>
          </cell>
          <cell r="C338">
            <v>0.39910000000000001</v>
          </cell>
          <cell r="D338">
            <v>5</v>
          </cell>
        </row>
        <row r="339">
          <cell r="A339">
            <v>560060</v>
          </cell>
          <cell r="B339" t="str">
            <v>ДОМБАРОВСКАЯ РБ</v>
          </cell>
          <cell r="C339">
            <v>0.40250000000000002</v>
          </cell>
          <cell r="D339">
            <v>5</v>
          </cell>
        </row>
        <row r="340">
          <cell r="A340">
            <v>560063</v>
          </cell>
          <cell r="B340" t="str">
            <v>КРАСНОГВАРДЕЙСКАЯ РБ</v>
          </cell>
          <cell r="C340">
            <v>0.40620000000000001</v>
          </cell>
          <cell r="D340">
            <v>5</v>
          </cell>
        </row>
        <row r="341">
          <cell r="A341">
            <v>560065</v>
          </cell>
          <cell r="B341" t="str">
            <v>КУРМАНАЕВСКАЯ РБ</v>
          </cell>
          <cell r="C341">
            <v>0.40860000000000002</v>
          </cell>
          <cell r="D341">
            <v>5</v>
          </cell>
        </row>
        <row r="342">
          <cell r="A342">
            <v>560033</v>
          </cell>
          <cell r="B342" t="str">
            <v>ОРСКАЯ ГАУЗ ГБ № 3</v>
          </cell>
          <cell r="C342">
            <v>0.42370000000000002</v>
          </cell>
          <cell r="D342">
            <v>5</v>
          </cell>
        </row>
        <row r="343">
          <cell r="A343">
            <v>560055</v>
          </cell>
          <cell r="B343" t="str">
            <v>АЛЕКСАНДРОВСКАЯ РБ</v>
          </cell>
          <cell r="C343">
            <v>0.42480000000000001</v>
          </cell>
          <cell r="D343">
            <v>5</v>
          </cell>
        </row>
        <row r="344">
          <cell r="A344">
            <v>560053</v>
          </cell>
          <cell r="B344" t="str">
            <v>АДАМОВСКАЯ РБ</v>
          </cell>
          <cell r="C344">
            <v>0.42530000000000001</v>
          </cell>
          <cell r="D344">
            <v>5</v>
          </cell>
        </row>
        <row r="345">
          <cell r="A345">
            <v>560073</v>
          </cell>
          <cell r="B345" t="str">
            <v>ПОНОМАРЕВСКАЯ РБ</v>
          </cell>
          <cell r="C345">
            <v>0.43190000000000001</v>
          </cell>
          <cell r="D345">
            <v>5</v>
          </cell>
        </row>
        <row r="346">
          <cell r="A346">
            <v>560021</v>
          </cell>
          <cell r="B346" t="str">
            <v>ОРЕНБУРГ ГБУЗ ГКБ № 5</v>
          </cell>
          <cell r="C346">
            <v>0.43409999999999999</v>
          </cell>
          <cell r="D346">
            <v>5</v>
          </cell>
        </row>
        <row r="347">
          <cell r="A347">
            <v>560064</v>
          </cell>
          <cell r="B347" t="str">
            <v>КУВАНДЫКСКАЯ ГБ</v>
          </cell>
          <cell r="C347">
            <v>0.4728</v>
          </cell>
          <cell r="D347">
            <v>5</v>
          </cell>
        </row>
        <row r="348">
          <cell r="A348">
            <v>560069</v>
          </cell>
          <cell r="B348" t="str">
            <v>ОКТЯБРЬСКАЯ РБ</v>
          </cell>
          <cell r="C348">
            <v>0.57379999999999998</v>
          </cell>
          <cell r="D348">
            <v>5</v>
          </cell>
        </row>
        <row r="353">
          <cell r="A353">
            <v>560032</v>
          </cell>
          <cell r="B353" t="str">
            <v>ОРСКАЯ ГАУЗ ГБ № 2</v>
          </cell>
          <cell r="C353">
            <v>0</v>
          </cell>
          <cell r="D353">
            <v>0</v>
          </cell>
        </row>
        <row r="354">
          <cell r="A354">
            <v>560033</v>
          </cell>
          <cell r="B354" t="str">
            <v>ОРСКАЯ ГАУЗ ГБ № 3</v>
          </cell>
          <cell r="C354">
            <v>0</v>
          </cell>
          <cell r="D354">
            <v>0</v>
          </cell>
        </row>
        <row r="355">
          <cell r="A355">
            <v>560088</v>
          </cell>
          <cell r="B355" t="str">
            <v>БУЗУЛУКСКАЯ УЗЛ.  Б-ЦА НА СТ.  БУЗУЛУК</v>
          </cell>
          <cell r="C355">
            <v>0</v>
          </cell>
          <cell r="D355">
            <v>0</v>
          </cell>
        </row>
        <row r="356">
          <cell r="A356">
            <v>560089</v>
          </cell>
          <cell r="B356" t="str">
            <v>АБДУЛИНСКАЯ УЗЛ. ПОЛ-КА НА СТ. АБДУЛИНО</v>
          </cell>
          <cell r="C356">
            <v>0</v>
          </cell>
          <cell r="D356">
            <v>0</v>
          </cell>
        </row>
        <row r="357">
          <cell r="A357">
            <v>560098</v>
          </cell>
          <cell r="B357" t="str">
            <v xml:space="preserve">ФКУЗ МСЧ-56 ФСИН РОССИИ </v>
          </cell>
          <cell r="C357">
            <v>0</v>
          </cell>
          <cell r="D357">
            <v>0</v>
          </cell>
        </row>
        <row r="358">
          <cell r="A358">
            <v>560101</v>
          </cell>
          <cell r="B358" t="str">
            <v>ОРЕНБУРГ ООО "КЛИНИКА ПРОМЫШЛЕННОЙ МЕДИЦИНЫ"</v>
          </cell>
          <cell r="C358">
            <v>0</v>
          </cell>
          <cell r="D358">
            <v>0</v>
          </cell>
        </row>
        <row r="359">
          <cell r="A359">
            <v>560034</v>
          </cell>
          <cell r="B359" t="str">
            <v>ОРСКАЯ ГАУЗ ГБ № 4</v>
          </cell>
          <cell r="C359">
            <v>4.7600000000000003E-2</v>
          </cell>
          <cell r="D359">
            <v>0</v>
          </cell>
        </row>
        <row r="360">
          <cell r="A360">
            <v>560002</v>
          </cell>
          <cell r="B360" t="str">
            <v>ОРЕНБУРГ ОБЛАСТНАЯ КБ  № 2</v>
          </cell>
          <cell r="C360">
            <v>9.0899999999999995E-2</v>
          </cell>
          <cell r="D360">
            <v>0.5198079231692676</v>
          </cell>
        </row>
        <row r="361">
          <cell r="A361">
            <v>560014</v>
          </cell>
          <cell r="B361" t="str">
            <v>ОРЕНБУРГ ГБОУ ВПО ОРГМУ МИНЗДРАВА</v>
          </cell>
          <cell r="C361">
            <v>0.2079</v>
          </cell>
          <cell r="D361">
            <v>1.9243697478991597</v>
          </cell>
        </row>
        <row r="362">
          <cell r="A362">
            <v>560206</v>
          </cell>
          <cell r="B362" t="str">
            <v>НОВОТРОИЦК БОЛЬНИЦА СКОРОЙ МЕДИЦИНСКОЙ ПОМОЩИ</v>
          </cell>
          <cell r="C362">
            <v>0.2104</v>
          </cell>
          <cell r="D362">
            <v>1.9543817527010805</v>
          </cell>
        </row>
        <row r="363">
          <cell r="A363">
            <v>560085</v>
          </cell>
          <cell r="B363" t="str">
            <v>СТУДЕНЧЕСКАЯ ПОЛИКЛИНИКА ОГУ</v>
          </cell>
          <cell r="C363">
            <v>0.31369999999999998</v>
          </cell>
          <cell r="D363">
            <v>3.1944777911164461</v>
          </cell>
        </row>
        <row r="364">
          <cell r="A364">
            <v>560050</v>
          </cell>
          <cell r="B364" t="str">
            <v>БУЗУЛУКСКАЯ ГБ № 1</v>
          </cell>
          <cell r="C364">
            <v>0.3947</v>
          </cell>
          <cell r="D364">
            <v>4.1668667466986795</v>
          </cell>
        </row>
        <row r="365">
          <cell r="A365">
            <v>560099</v>
          </cell>
          <cell r="B365" t="str">
            <v>МСЧ МВД ПО ОРЕНБУРГСКОЙ ОБЛАСТИ</v>
          </cell>
          <cell r="C365">
            <v>0.41670000000000001</v>
          </cell>
          <cell r="D365">
            <v>4.430972388955583</v>
          </cell>
        </row>
        <row r="366">
          <cell r="A366">
            <v>560017</v>
          </cell>
          <cell r="B366" t="str">
            <v>ОРЕНБУРГ ГБУЗ ГКБ №1</v>
          </cell>
          <cell r="C366">
            <v>0.43659999999999999</v>
          </cell>
          <cell r="D366">
            <v>4.6698679471788722</v>
          </cell>
        </row>
        <row r="367">
          <cell r="A367">
            <v>560049</v>
          </cell>
          <cell r="B367" t="str">
            <v>БУЗУЛУКСКАЯ ГБ</v>
          </cell>
          <cell r="C367">
            <v>0.45839999999999997</v>
          </cell>
          <cell r="D367">
            <v>4.9315726290516215</v>
          </cell>
        </row>
        <row r="368">
          <cell r="A368">
            <v>560041</v>
          </cell>
          <cell r="B368" t="str">
            <v>НОВОТРОИЦКАЯ ГАУЗ ДГБ</v>
          </cell>
          <cell r="C368">
            <v>0.4763</v>
          </cell>
          <cell r="D368">
            <v>5</v>
          </cell>
        </row>
        <row r="369">
          <cell r="A369">
            <v>560045</v>
          </cell>
          <cell r="B369" t="str">
            <v>БУГУРУСЛАНСКАЯ ГБ</v>
          </cell>
          <cell r="C369">
            <v>0.49099999999999999</v>
          </cell>
          <cell r="D369">
            <v>5</v>
          </cell>
        </row>
        <row r="370">
          <cell r="A370">
            <v>560084</v>
          </cell>
          <cell r="B370" t="str">
            <v>ЯСНЕНСКАЯ ГБ</v>
          </cell>
          <cell r="C370">
            <v>0.49709999999999999</v>
          </cell>
          <cell r="D370">
            <v>5</v>
          </cell>
        </row>
        <row r="371">
          <cell r="A371">
            <v>560054</v>
          </cell>
          <cell r="B371" t="str">
            <v>АКБУЛАКСКАЯ РБ</v>
          </cell>
          <cell r="C371">
            <v>0.50309999999999999</v>
          </cell>
          <cell r="D371">
            <v>5</v>
          </cell>
        </row>
        <row r="372">
          <cell r="A372">
            <v>560024</v>
          </cell>
          <cell r="B372" t="str">
            <v>ОРЕНБУРГ ГАУЗ ДГКБ</v>
          </cell>
          <cell r="C372">
            <v>0.51439999999999997</v>
          </cell>
          <cell r="D372">
            <v>5</v>
          </cell>
        </row>
        <row r="373">
          <cell r="A373">
            <v>560078</v>
          </cell>
          <cell r="B373" t="str">
            <v>СОЛЬ-ИЛЕЦКАЯ ГБ</v>
          </cell>
          <cell r="C373">
            <v>0.52649999999999997</v>
          </cell>
          <cell r="D373">
            <v>5</v>
          </cell>
        </row>
        <row r="374">
          <cell r="A374">
            <v>560080</v>
          </cell>
          <cell r="B374" t="str">
            <v>ТАШЛИНСКАЯ РБ</v>
          </cell>
          <cell r="C374">
            <v>0.53200000000000003</v>
          </cell>
          <cell r="D374">
            <v>5</v>
          </cell>
        </row>
        <row r="375">
          <cell r="A375">
            <v>560036</v>
          </cell>
          <cell r="B375" t="str">
            <v>ОРСКАЯ ГАУЗ ГБ № 1</v>
          </cell>
          <cell r="C375">
            <v>0.53620000000000001</v>
          </cell>
          <cell r="D375">
            <v>5</v>
          </cell>
        </row>
        <row r="376">
          <cell r="A376">
            <v>560082</v>
          </cell>
          <cell r="B376" t="str">
            <v>ТЮЛЬГАНСКАЯ РБ</v>
          </cell>
          <cell r="C376">
            <v>0.54610000000000003</v>
          </cell>
          <cell r="D376">
            <v>5</v>
          </cell>
        </row>
        <row r="377">
          <cell r="A377">
            <v>560059</v>
          </cell>
          <cell r="B377" t="str">
            <v>ГРАЧЕВСКАЯ РБ</v>
          </cell>
          <cell r="C377">
            <v>0.55320000000000003</v>
          </cell>
          <cell r="D377">
            <v>5</v>
          </cell>
        </row>
        <row r="378">
          <cell r="A378">
            <v>560035</v>
          </cell>
          <cell r="B378" t="str">
            <v>ОРСКАЯ ГАУЗ ГБ № 5</v>
          </cell>
          <cell r="C378">
            <v>0.56330000000000002</v>
          </cell>
          <cell r="D378">
            <v>5</v>
          </cell>
        </row>
        <row r="379">
          <cell r="A379">
            <v>560062</v>
          </cell>
          <cell r="B379" t="str">
            <v>КВАРКЕНСКАЯ РБ</v>
          </cell>
          <cell r="C379">
            <v>0.56430000000000002</v>
          </cell>
          <cell r="D379">
            <v>5</v>
          </cell>
        </row>
        <row r="380">
          <cell r="A380">
            <v>560051</v>
          </cell>
          <cell r="B380" t="str">
            <v>БУЗУЛУКСКАЯ РБ</v>
          </cell>
          <cell r="C380">
            <v>0.56899999999999995</v>
          </cell>
          <cell r="D380">
            <v>5</v>
          </cell>
        </row>
        <row r="381">
          <cell r="A381">
            <v>560071</v>
          </cell>
          <cell r="B381" t="str">
            <v>ПЕРВОМАЙСКАЯ РБ</v>
          </cell>
          <cell r="C381">
            <v>0.5716</v>
          </cell>
          <cell r="D381">
            <v>5</v>
          </cell>
        </row>
        <row r="382">
          <cell r="A382">
            <v>560047</v>
          </cell>
          <cell r="B382" t="str">
            <v>БУГУРУСЛАНСКАЯ РБ</v>
          </cell>
          <cell r="C382">
            <v>0.57199999999999995</v>
          </cell>
          <cell r="D382">
            <v>5</v>
          </cell>
        </row>
        <row r="383">
          <cell r="A383">
            <v>560021</v>
          </cell>
          <cell r="B383" t="str">
            <v>ОРЕНБУРГ ГБУЗ ГКБ № 5</v>
          </cell>
          <cell r="C383">
            <v>0.57330000000000003</v>
          </cell>
          <cell r="D383">
            <v>5</v>
          </cell>
        </row>
        <row r="384">
          <cell r="A384">
            <v>560081</v>
          </cell>
          <cell r="B384" t="str">
            <v>ТОЦКАЯ РБ</v>
          </cell>
          <cell r="C384">
            <v>0.5766</v>
          </cell>
          <cell r="D384">
            <v>5</v>
          </cell>
        </row>
        <row r="385">
          <cell r="A385">
            <v>560079</v>
          </cell>
          <cell r="B385" t="str">
            <v>СОРОЧИНСКАЯ РБ</v>
          </cell>
          <cell r="C385">
            <v>0.5867</v>
          </cell>
          <cell r="D385">
            <v>5</v>
          </cell>
        </row>
        <row r="386">
          <cell r="A386">
            <v>560074</v>
          </cell>
          <cell r="B386" t="str">
            <v>САКМАРСКАЯ  РБ</v>
          </cell>
          <cell r="C386">
            <v>0.58709999999999996</v>
          </cell>
          <cell r="D386">
            <v>5</v>
          </cell>
        </row>
        <row r="387">
          <cell r="A387">
            <v>560057</v>
          </cell>
          <cell r="B387" t="str">
            <v>БЕЛЯЕВСКАЯ РБ</v>
          </cell>
          <cell r="C387">
            <v>0.58799999999999997</v>
          </cell>
          <cell r="D387">
            <v>5</v>
          </cell>
        </row>
        <row r="388">
          <cell r="A388">
            <v>560026</v>
          </cell>
          <cell r="B388" t="str">
            <v>ОРЕНБУРГ ГАУЗ ГКБ ИМ. ПИРОГОВА Н.И.</v>
          </cell>
          <cell r="C388">
            <v>0.58860000000000001</v>
          </cell>
          <cell r="D388">
            <v>5</v>
          </cell>
        </row>
        <row r="389">
          <cell r="A389">
            <v>560022</v>
          </cell>
          <cell r="B389" t="str">
            <v>ОРЕНБУРГ ГАУЗ ГКБ  №6</v>
          </cell>
          <cell r="C389">
            <v>0.59250000000000003</v>
          </cell>
          <cell r="D389">
            <v>5</v>
          </cell>
        </row>
        <row r="390">
          <cell r="A390">
            <v>560086</v>
          </cell>
          <cell r="B390" t="str">
            <v>ОРЕНБУРГ ОКБ НА СТ. ОРЕНБУРГ</v>
          </cell>
          <cell r="C390">
            <v>0.59470000000000001</v>
          </cell>
          <cell r="D390">
            <v>5</v>
          </cell>
        </row>
        <row r="391">
          <cell r="A391">
            <v>560076</v>
          </cell>
          <cell r="B391" t="str">
            <v>СВЕТЛИНСКАЯ РБ</v>
          </cell>
          <cell r="C391">
            <v>0.59550000000000003</v>
          </cell>
          <cell r="D391">
            <v>5</v>
          </cell>
        </row>
        <row r="392">
          <cell r="A392">
            <v>560063</v>
          </cell>
          <cell r="B392" t="str">
            <v>КРАСНОГВАРДЕЙСКАЯ РБ</v>
          </cell>
          <cell r="C392">
            <v>0.60219999999999996</v>
          </cell>
          <cell r="D392">
            <v>5</v>
          </cell>
        </row>
        <row r="393">
          <cell r="A393">
            <v>560072</v>
          </cell>
          <cell r="B393" t="str">
            <v>ПЕРЕВОЛОЦКАЯ РБ</v>
          </cell>
          <cell r="C393">
            <v>0.60389999999999999</v>
          </cell>
          <cell r="D393">
            <v>5</v>
          </cell>
        </row>
        <row r="394">
          <cell r="A394">
            <v>560058</v>
          </cell>
          <cell r="B394" t="str">
            <v>ГАЙСКАЯ ГБ</v>
          </cell>
          <cell r="C394">
            <v>0.60580000000000001</v>
          </cell>
          <cell r="D394">
            <v>5</v>
          </cell>
        </row>
        <row r="395">
          <cell r="A395">
            <v>560053</v>
          </cell>
          <cell r="B395" t="str">
            <v>АДАМОВСКАЯ РБ</v>
          </cell>
          <cell r="C395">
            <v>0.61080000000000001</v>
          </cell>
          <cell r="D395">
            <v>5</v>
          </cell>
        </row>
        <row r="396">
          <cell r="A396">
            <v>560067</v>
          </cell>
          <cell r="B396" t="str">
            <v>НОВООРСКАЯ РБ</v>
          </cell>
          <cell r="C396">
            <v>0.61409999999999998</v>
          </cell>
          <cell r="D396">
            <v>5</v>
          </cell>
        </row>
        <row r="397">
          <cell r="A397">
            <v>560019</v>
          </cell>
          <cell r="B397" t="str">
            <v>ОРЕНБУРГ ГАУЗ ГКБ  №3</v>
          </cell>
          <cell r="C397">
            <v>0.61619999999999997</v>
          </cell>
          <cell r="D397">
            <v>5</v>
          </cell>
        </row>
        <row r="398">
          <cell r="A398">
            <v>560070</v>
          </cell>
          <cell r="B398" t="str">
            <v>ОРЕНБУРГСКАЯ РБ</v>
          </cell>
          <cell r="C398">
            <v>0.61709999999999998</v>
          </cell>
          <cell r="D398">
            <v>5</v>
          </cell>
        </row>
        <row r="399">
          <cell r="A399">
            <v>560056</v>
          </cell>
          <cell r="B399" t="str">
            <v>АСЕКЕЕВСКАЯ РБ</v>
          </cell>
          <cell r="C399">
            <v>0.61750000000000005</v>
          </cell>
          <cell r="D399">
            <v>5</v>
          </cell>
        </row>
        <row r="400">
          <cell r="A400">
            <v>560052</v>
          </cell>
          <cell r="B400" t="str">
            <v>АБДУЛИНСКАЯ ГБ</v>
          </cell>
          <cell r="C400">
            <v>0.61780000000000002</v>
          </cell>
          <cell r="D400">
            <v>5</v>
          </cell>
        </row>
        <row r="401">
          <cell r="A401">
            <v>560068</v>
          </cell>
          <cell r="B401" t="str">
            <v>НОВОСЕРГИЕВСКАЯ РБ</v>
          </cell>
          <cell r="C401">
            <v>0.61909999999999998</v>
          </cell>
          <cell r="D401">
            <v>5</v>
          </cell>
        </row>
        <row r="402">
          <cell r="A402">
            <v>560061</v>
          </cell>
          <cell r="B402" t="str">
            <v>ИЛЕКСКАЯ РБ</v>
          </cell>
          <cell r="C402">
            <v>0.62080000000000002</v>
          </cell>
          <cell r="D402">
            <v>5</v>
          </cell>
        </row>
        <row r="403">
          <cell r="A403">
            <v>560043</v>
          </cell>
          <cell r="B403" t="str">
            <v>МЕДНОГОРСКАЯ ГБ</v>
          </cell>
          <cell r="C403">
            <v>0.62109999999999999</v>
          </cell>
          <cell r="D403">
            <v>5</v>
          </cell>
        </row>
        <row r="404">
          <cell r="A404">
            <v>560066</v>
          </cell>
          <cell r="B404" t="str">
            <v>МАТВЕЕВСКАЯ РБ</v>
          </cell>
          <cell r="C404">
            <v>0.62490000000000001</v>
          </cell>
          <cell r="D404">
            <v>5</v>
          </cell>
        </row>
        <row r="405">
          <cell r="A405">
            <v>560083</v>
          </cell>
          <cell r="B405" t="str">
            <v>ШАРЛЫКСКАЯ РБ</v>
          </cell>
          <cell r="C405">
            <v>0.63329999999999997</v>
          </cell>
          <cell r="D405">
            <v>5</v>
          </cell>
        </row>
        <row r="406">
          <cell r="A406">
            <v>560060</v>
          </cell>
          <cell r="B406" t="str">
            <v>ДОМБАРОВСКАЯ РБ</v>
          </cell>
          <cell r="C406">
            <v>0.64390000000000003</v>
          </cell>
          <cell r="D406">
            <v>5</v>
          </cell>
        </row>
        <row r="407">
          <cell r="A407">
            <v>560077</v>
          </cell>
          <cell r="B407" t="str">
            <v>СЕВЕРНАЯ РБ</v>
          </cell>
          <cell r="C407">
            <v>0.66459999999999997</v>
          </cell>
          <cell r="D407">
            <v>5</v>
          </cell>
        </row>
        <row r="408">
          <cell r="A408">
            <v>560073</v>
          </cell>
          <cell r="B408" t="str">
            <v>ПОНОМАРЕВСКАЯ РБ</v>
          </cell>
          <cell r="C408">
            <v>0.67859999999999998</v>
          </cell>
          <cell r="D408">
            <v>5</v>
          </cell>
        </row>
        <row r="409">
          <cell r="A409">
            <v>560055</v>
          </cell>
          <cell r="B409" t="str">
            <v>АЛЕКСАНДРОВСКАЯ РБ</v>
          </cell>
          <cell r="C409">
            <v>0.68220000000000003</v>
          </cell>
          <cell r="D409">
            <v>5</v>
          </cell>
        </row>
        <row r="410">
          <cell r="A410">
            <v>560064</v>
          </cell>
          <cell r="B410" t="str">
            <v>КУВАНДЫКСКАЯ ГБ</v>
          </cell>
          <cell r="C410">
            <v>0.69440000000000002</v>
          </cell>
          <cell r="D410">
            <v>5</v>
          </cell>
        </row>
        <row r="411">
          <cell r="A411">
            <v>560065</v>
          </cell>
          <cell r="B411" t="str">
            <v>КУРМАНАЕВСКАЯ РБ</v>
          </cell>
          <cell r="C411">
            <v>0.7</v>
          </cell>
          <cell r="D411">
            <v>5</v>
          </cell>
        </row>
        <row r="412">
          <cell r="A412">
            <v>560075</v>
          </cell>
          <cell r="B412" t="str">
            <v>САРАКТАШСКАЯ РБ</v>
          </cell>
          <cell r="C412">
            <v>0.7087</v>
          </cell>
          <cell r="D412">
            <v>5</v>
          </cell>
        </row>
        <row r="413">
          <cell r="A413">
            <v>560069</v>
          </cell>
          <cell r="B413" t="str">
            <v>ОКТЯБРЬСКАЯ РБ</v>
          </cell>
          <cell r="C413">
            <v>0.73619999999999997</v>
          </cell>
          <cell r="D413">
            <v>5</v>
          </cell>
        </row>
        <row r="414">
          <cell r="A414">
            <v>560096</v>
          </cell>
          <cell r="B414" t="str">
            <v>ОРЕНБУРГ ФИЛИАЛ № 3 ФГКУ "426 ВГ" МО РФ</v>
          </cell>
          <cell r="C414">
            <v>0.77969999999999995</v>
          </cell>
          <cell r="D414">
            <v>5</v>
          </cell>
        </row>
        <row r="415">
          <cell r="A415">
            <v>560087</v>
          </cell>
          <cell r="B415" t="str">
            <v>ОРСКАЯ УБ НА СТ. ОРСК</v>
          </cell>
          <cell r="C415">
            <v>1</v>
          </cell>
          <cell r="D415">
            <v>5</v>
          </cell>
        </row>
      </sheetData>
      <sheetData sheetId="6">
        <row r="4">
          <cell r="A4">
            <v>560002</v>
          </cell>
          <cell r="B4">
            <v>11</v>
          </cell>
          <cell r="C4">
            <v>0</v>
          </cell>
          <cell r="D4">
            <v>11</v>
          </cell>
        </row>
        <row r="5">
          <cell r="A5">
            <v>560014</v>
          </cell>
          <cell r="B5">
            <v>666</v>
          </cell>
          <cell r="C5">
            <v>2</v>
          </cell>
          <cell r="D5">
            <v>668</v>
          </cell>
        </row>
        <row r="6">
          <cell r="A6">
            <v>560017</v>
          </cell>
          <cell r="B6">
            <v>80</v>
          </cell>
          <cell r="C6">
            <v>0</v>
          </cell>
          <cell r="D6">
            <v>80</v>
          </cell>
        </row>
        <row r="7">
          <cell r="A7">
            <v>560019</v>
          </cell>
          <cell r="B7">
            <v>43302</v>
          </cell>
          <cell r="C7">
            <v>157</v>
          </cell>
          <cell r="D7">
            <v>43459</v>
          </cell>
        </row>
        <row r="8">
          <cell r="A8">
            <v>560021</v>
          </cell>
          <cell r="B8">
            <v>505662</v>
          </cell>
          <cell r="C8">
            <v>539</v>
          </cell>
          <cell r="D8">
            <v>506201</v>
          </cell>
        </row>
        <row r="9">
          <cell r="A9">
            <v>560022</v>
          </cell>
          <cell r="B9">
            <v>287086</v>
          </cell>
          <cell r="C9">
            <v>586</v>
          </cell>
          <cell r="D9">
            <v>287672</v>
          </cell>
        </row>
        <row r="10">
          <cell r="A10">
            <v>560024</v>
          </cell>
          <cell r="B10">
            <v>738442</v>
          </cell>
          <cell r="C10">
            <v>548</v>
          </cell>
          <cell r="D10">
            <v>738990</v>
          </cell>
        </row>
        <row r="11">
          <cell r="A11">
            <v>560026</v>
          </cell>
          <cell r="B11">
            <v>237826</v>
          </cell>
          <cell r="C11">
            <v>246</v>
          </cell>
          <cell r="D11">
            <v>238072</v>
          </cell>
        </row>
        <row r="12">
          <cell r="A12">
            <v>560032</v>
          </cell>
          <cell r="B12">
            <v>1</v>
          </cell>
          <cell r="C12">
            <v>0</v>
          </cell>
          <cell r="D12">
            <v>1</v>
          </cell>
        </row>
        <row r="13">
          <cell r="A13">
            <v>560033</v>
          </cell>
          <cell r="B13">
            <v>2</v>
          </cell>
          <cell r="C13">
            <v>0</v>
          </cell>
          <cell r="D13">
            <v>2</v>
          </cell>
        </row>
        <row r="14">
          <cell r="A14">
            <v>560034</v>
          </cell>
          <cell r="B14">
            <v>22</v>
          </cell>
          <cell r="C14">
            <v>0</v>
          </cell>
          <cell r="D14">
            <v>22</v>
          </cell>
        </row>
        <row r="15">
          <cell r="A15">
            <v>560035</v>
          </cell>
          <cell r="B15">
            <v>303977</v>
          </cell>
          <cell r="C15">
            <v>161</v>
          </cell>
          <cell r="D15">
            <v>304138</v>
          </cell>
        </row>
        <row r="16">
          <cell r="A16">
            <v>560036</v>
          </cell>
          <cell r="B16">
            <v>121620</v>
          </cell>
          <cell r="C16">
            <v>44</v>
          </cell>
          <cell r="D16">
            <v>121664</v>
          </cell>
        </row>
        <row r="17">
          <cell r="A17">
            <v>560039</v>
          </cell>
          <cell r="C17">
            <v>0</v>
          </cell>
          <cell r="D17">
            <v>0</v>
          </cell>
        </row>
        <row r="18">
          <cell r="A18">
            <v>560040</v>
          </cell>
          <cell r="C18">
            <v>0</v>
          </cell>
          <cell r="D18">
            <v>0</v>
          </cell>
        </row>
        <row r="19">
          <cell r="A19">
            <v>560041</v>
          </cell>
          <cell r="B19">
            <v>215412</v>
          </cell>
          <cell r="C19">
            <v>2994</v>
          </cell>
          <cell r="D19">
            <v>218406</v>
          </cell>
        </row>
        <row r="20">
          <cell r="A20">
            <v>560043</v>
          </cell>
          <cell r="B20">
            <v>48957</v>
          </cell>
          <cell r="C20">
            <v>2821</v>
          </cell>
          <cell r="D20">
            <v>51778</v>
          </cell>
        </row>
        <row r="21">
          <cell r="A21">
            <v>560045</v>
          </cell>
          <cell r="B21">
            <v>73690</v>
          </cell>
          <cell r="C21">
            <v>88</v>
          </cell>
          <cell r="D21">
            <v>73778</v>
          </cell>
        </row>
        <row r="22">
          <cell r="A22">
            <v>560047</v>
          </cell>
          <cell r="B22">
            <v>92393</v>
          </cell>
          <cell r="C22">
            <v>6241</v>
          </cell>
          <cell r="D22">
            <v>98634</v>
          </cell>
        </row>
        <row r="23">
          <cell r="A23">
            <v>560049</v>
          </cell>
          <cell r="B23">
            <v>125668</v>
          </cell>
          <cell r="C23">
            <v>437</v>
          </cell>
          <cell r="D23">
            <v>126105</v>
          </cell>
        </row>
        <row r="24">
          <cell r="A24">
            <v>560050</v>
          </cell>
          <cell r="B24">
            <v>93710</v>
          </cell>
          <cell r="C24">
            <v>217</v>
          </cell>
          <cell r="D24">
            <v>93927</v>
          </cell>
        </row>
        <row r="25">
          <cell r="A25">
            <v>560051</v>
          </cell>
          <cell r="B25">
            <v>62355</v>
          </cell>
          <cell r="C25">
            <v>22355</v>
          </cell>
          <cell r="D25">
            <v>84710</v>
          </cell>
        </row>
        <row r="26">
          <cell r="A26">
            <v>560052</v>
          </cell>
          <cell r="B26">
            <v>46508</v>
          </cell>
          <cell r="C26">
            <v>1188</v>
          </cell>
          <cell r="D26">
            <v>47696</v>
          </cell>
        </row>
        <row r="27">
          <cell r="A27">
            <v>560053</v>
          </cell>
          <cell r="B27">
            <v>34530</v>
          </cell>
          <cell r="C27">
            <v>3005</v>
          </cell>
          <cell r="D27">
            <v>37535</v>
          </cell>
        </row>
        <row r="28">
          <cell r="A28">
            <v>560054</v>
          </cell>
          <cell r="B28">
            <v>52230</v>
          </cell>
          <cell r="C28">
            <v>7700</v>
          </cell>
          <cell r="D28">
            <v>59930</v>
          </cell>
        </row>
        <row r="29">
          <cell r="A29">
            <v>560055</v>
          </cell>
          <cell r="B29">
            <v>36126</v>
          </cell>
          <cell r="C29">
            <v>1137</v>
          </cell>
          <cell r="D29">
            <v>37263</v>
          </cell>
        </row>
        <row r="30">
          <cell r="A30">
            <v>560056</v>
          </cell>
          <cell r="B30">
            <v>26563</v>
          </cell>
          <cell r="C30">
            <v>9357</v>
          </cell>
          <cell r="D30">
            <v>35920</v>
          </cell>
        </row>
        <row r="31">
          <cell r="A31">
            <v>560057</v>
          </cell>
          <cell r="B31">
            <v>39841</v>
          </cell>
          <cell r="C31">
            <v>1858</v>
          </cell>
          <cell r="D31">
            <v>41699</v>
          </cell>
        </row>
        <row r="32">
          <cell r="A32">
            <v>560058</v>
          </cell>
          <cell r="B32">
            <v>100645</v>
          </cell>
          <cell r="C32">
            <v>1262</v>
          </cell>
          <cell r="D32">
            <v>101907</v>
          </cell>
        </row>
        <row r="33">
          <cell r="A33">
            <v>560059</v>
          </cell>
          <cell r="B33">
            <v>29562</v>
          </cell>
          <cell r="C33">
            <v>1769</v>
          </cell>
          <cell r="D33">
            <v>31331</v>
          </cell>
        </row>
        <row r="34">
          <cell r="A34">
            <v>560060</v>
          </cell>
          <cell r="B34">
            <v>46371</v>
          </cell>
          <cell r="C34">
            <v>67</v>
          </cell>
          <cell r="D34">
            <v>46438</v>
          </cell>
        </row>
        <row r="35">
          <cell r="A35">
            <v>560061</v>
          </cell>
          <cell r="B35">
            <v>50080</v>
          </cell>
          <cell r="C35">
            <v>1776</v>
          </cell>
          <cell r="D35">
            <v>51856</v>
          </cell>
        </row>
        <row r="36">
          <cell r="A36">
            <v>560062</v>
          </cell>
          <cell r="B36">
            <v>19787</v>
          </cell>
          <cell r="C36">
            <v>1941</v>
          </cell>
          <cell r="D36">
            <v>21728</v>
          </cell>
        </row>
        <row r="37">
          <cell r="A37">
            <v>560063</v>
          </cell>
          <cell r="B37">
            <v>41978</v>
          </cell>
          <cell r="C37">
            <v>481</v>
          </cell>
          <cell r="D37">
            <v>42459</v>
          </cell>
        </row>
        <row r="38">
          <cell r="A38">
            <v>560064</v>
          </cell>
          <cell r="B38">
            <v>98345</v>
          </cell>
          <cell r="C38">
            <v>30910</v>
          </cell>
          <cell r="D38">
            <v>129255</v>
          </cell>
        </row>
        <row r="39">
          <cell r="A39">
            <v>560065</v>
          </cell>
          <cell r="B39">
            <v>38812</v>
          </cell>
          <cell r="C39">
            <v>6474</v>
          </cell>
          <cell r="D39">
            <v>45286</v>
          </cell>
        </row>
        <row r="40">
          <cell r="A40">
            <v>560066</v>
          </cell>
          <cell r="B40">
            <v>22570</v>
          </cell>
          <cell r="C40">
            <v>3510</v>
          </cell>
          <cell r="D40">
            <v>26080</v>
          </cell>
        </row>
        <row r="41">
          <cell r="A41">
            <v>560067</v>
          </cell>
          <cell r="B41">
            <v>74641</v>
          </cell>
          <cell r="C41">
            <v>564</v>
          </cell>
          <cell r="D41">
            <v>75205</v>
          </cell>
        </row>
        <row r="42">
          <cell r="A42">
            <v>560068</v>
          </cell>
          <cell r="B42">
            <v>54588</v>
          </cell>
          <cell r="C42">
            <v>15526</v>
          </cell>
          <cell r="D42">
            <v>70114</v>
          </cell>
        </row>
        <row r="43">
          <cell r="A43">
            <v>560069</v>
          </cell>
          <cell r="B43">
            <v>46350</v>
          </cell>
          <cell r="C43">
            <v>21628</v>
          </cell>
          <cell r="D43">
            <v>67978</v>
          </cell>
        </row>
        <row r="44">
          <cell r="A44">
            <v>560070</v>
          </cell>
          <cell r="B44">
            <v>185627</v>
          </cell>
          <cell r="C44">
            <v>28886</v>
          </cell>
          <cell r="D44">
            <v>214513</v>
          </cell>
        </row>
        <row r="45">
          <cell r="A45">
            <v>560071</v>
          </cell>
          <cell r="B45">
            <v>47758</v>
          </cell>
          <cell r="C45">
            <v>5204</v>
          </cell>
          <cell r="D45">
            <v>52962</v>
          </cell>
        </row>
        <row r="46">
          <cell r="A46">
            <v>560072</v>
          </cell>
          <cell r="B46">
            <v>64581</v>
          </cell>
          <cell r="C46">
            <v>5002</v>
          </cell>
          <cell r="D46">
            <v>69583</v>
          </cell>
        </row>
        <row r="47">
          <cell r="A47">
            <v>560073</v>
          </cell>
          <cell r="B47">
            <v>20792</v>
          </cell>
          <cell r="C47">
            <v>1173</v>
          </cell>
          <cell r="D47">
            <v>21965</v>
          </cell>
        </row>
        <row r="48">
          <cell r="A48">
            <v>560074</v>
          </cell>
          <cell r="B48">
            <v>46858</v>
          </cell>
          <cell r="C48">
            <v>1361</v>
          </cell>
          <cell r="D48">
            <v>48219</v>
          </cell>
        </row>
        <row r="49">
          <cell r="A49">
            <v>560075</v>
          </cell>
          <cell r="B49">
            <v>89642</v>
          </cell>
          <cell r="C49">
            <v>168</v>
          </cell>
          <cell r="D49">
            <v>89810</v>
          </cell>
        </row>
        <row r="50">
          <cell r="A50">
            <v>560076</v>
          </cell>
          <cell r="B50">
            <v>20958</v>
          </cell>
          <cell r="C50">
            <v>1116</v>
          </cell>
          <cell r="D50">
            <v>22074</v>
          </cell>
        </row>
        <row r="51">
          <cell r="A51">
            <v>560077</v>
          </cell>
          <cell r="B51">
            <v>20149</v>
          </cell>
          <cell r="C51">
            <v>2600</v>
          </cell>
          <cell r="D51">
            <v>22749</v>
          </cell>
        </row>
        <row r="52">
          <cell r="A52">
            <v>560078</v>
          </cell>
          <cell r="B52">
            <v>60284</v>
          </cell>
          <cell r="C52">
            <v>2397</v>
          </cell>
          <cell r="D52">
            <v>62681</v>
          </cell>
        </row>
        <row r="53">
          <cell r="A53">
            <v>560079</v>
          </cell>
          <cell r="B53">
            <v>96931</v>
          </cell>
          <cell r="C53">
            <v>16244</v>
          </cell>
          <cell r="D53">
            <v>113175</v>
          </cell>
        </row>
        <row r="54">
          <cell r="A54">
            <v>560080</v>
          </cell>
          <cell r="B54">
            <v>44682</v>
          </cell>
          <cell r="C54">
            <v>2711</v>
          </cell>
          <cell r="D54">
            <v>47393</v>
          </cell>
        </row>
        <row r="55">
          <cell r="A55">
            <v>560081</v>
          </cell>
          <cell r="B55">
            <v>53627</v>
          </cell>
          <cell r="C55">
            <v>6477</v>
          </cell>
          <cell r="D55">
            <v>60104</v>
          </cell>
        </row>
        <row r="56">
          <cell r="A56">
            <v>560082</v>
          </cell>
          <cell r="B56">
            <v>36336</v>
          </cell>
          <cell r="C56">
            <v>4892</v>
          </cell>
          <cell r="D56">
            <v>41228</v>
          </cell>
        </row>
        <row r="57">
          <cell r="A57">
            <v>560083</v>
          </cell>
          <cell r="B57">
            <v>34432</v>
          </cell>
          <cell r="C57">
            <v>2563</v>
          </cell>
          <cell r="D57">
            <v>36995</v>
          </cell>
        </row>
        <row r="58">
          <cell r="A58">
            <v>560084</v>
          </cell>
          <cell r="B58">
            <v>60127</v>
          </cell>
          <cell r="C58">
            <v>445</v>
          </cell>
          <cell r="D58">
            <v>60572</v>
          </cell>
        </row>
        <row r="59">
          <cell r="A59">
            <v>560085</v>
          </cell>
          <cell r="B59">
            <v>3591</v>
          </cell>
          <cell r="C59">
            <v>14</v>
          </cell>
          <cell r="D59">
            <v>3605</v>
          </cell>
        </row>
        <row r="60">
          <cell r="A60">
            <v>560086</v>
          </cell>
          <cell r="B60">
            <v>6939</v>
          </cell>
          <cell r="C60">
            <v>46</v>
          </cell>
          <cell r="D60">
            <v>6985</v>
          </cell>
        </row>
        <row r="61">
          <cell r="A61">
            <v>560087</v>
          </cell>
          <cell r="B61">
            <v>1</v>
          </cell>
          <cell r="C61">
            <v>0</v>
          </cell>
          <cell r="D61">
            <v>1</v>
          </cell>
        </row>
        <row r="62">
          <cell r="A62">
            <v>560088</v>
          </cell>
          <cell r="C62">
            <v>0</v>
          </cell>
          <cell r="D62">
            <v>0</v>
          </cell>
        </row>
        <row r="63">
          <cell r="A63">
            <v>560089</v>
          </cell>
          <cell r="C63">
            <v>0</v>
          </cell>
          <cell r="D63">
            <v>0</v>
          </cell>
        </row>
        <row r="64">
          <cell r="A64">
            <v>560096</v>
          </cell>
          <cell r="B64">
            <v>371</v>
          </cell>
          <cell r="C64">
            <v>0</v>
          </cell>
          <cell r="D64">
            <v>371</v>
          </cell>
        </row>
        <row r="65">
          <cell r="A65">
            <v>560098</v>
          </cell>
          <cell r="B65">
            <v>1</v>
          </cell>
          <cell r="C65">
            <v>0</v>
          </cell>
          <cell r="D65">
            <v>1</v>
          </cell>
        </row>
        <row r="66">
          <cell r="A66">
            <v>560099</v>
          </cell>
          <cell r="B66">
            <v>267</v>
          </cell>
          <cell r="C66">
            <v>0</v>
          </cell>
          <cell r="D66">
            <v>267</v>
          </cell>
        </row>
        <row r="67">
          <cell r="A67">
            <v>560101</v>
          </cell>
          <cell r="C67">
            <v>0</v>
          </cell>
          <cell r="D67">
            <v>0</v>
          </cell>
        </row>
        <row r="68">
          <cell r="A68">
            <v>560206</v>
          </cell>
          <cell r="B68">
            <v>1054</v>
          </cell>
          <cell r="C68">
            <v>46</v>
          </cell>
          <cell r="D68">
            <v>1100</v>
          </cell>
        </row>
        <row r="144">
          <cell r="A144">
            <v>560002</v>
          </cell>
          <cell r="B144">
            <v>76145</v>
          </cell>
          <cell r="C144">
            <v>136</v>
          </cell>
          <cell r="D144">
            <v>76281</v>
          </cell>
        </row>
        <row r="145">
          <cell r="A145">
            <v>560014</v>
          </cell>
          <cell r="B145">
            <v>19816</v>
          </cell>
          <cell r="C145">
            <v>76</v>
          </cell>
          <cell r="D145">
            <v>19892</v>
          </cell>
        </row>
        <row r="146">
          <cell r="A146">
            <v>560017</v>
          </cell>
          <cell r="B146">
            <v>411815</v>
          </cell>
          <cell r="C146">
            <v>2029</v>
          </cell>
          <cell r="D146">
            <v>413844</v>
          </cell>
        </row>
        <row r="147">
          <cell r="A147">
            <v>560019</v>
          </cell>
          <cell r="B147">
            <v>419664</v>
          </cell>
          <cell r="C147">
            <v>1279</v>
          </cell>
          <cell r="D147">
            <v>420943</v>
          </cell>
        </row>
        <row r="148">
          <cell r="A148">
            <v>560021</v>
          </cell>
          <cell r="B148">
            <v>316288</v>
          </cell>
          <cell r="C148">
            <v>488</v>
          </cell>
          <cell r="D148">
            <v>316776</v>
          </cell>
        </row>
        <row r="149">
          <cell r="A149">
            <v>560022</v>
          </cell>
          <cell r="B149">
            <v>326802</v>
          </cell>
          <cell r="C149">
            <v>788</v>
          </cell>
          <cell r="D149">
            <v>327590</v>
          </cell>
        </row>
        <row r="150">
          <cell r="A150">
            <v>560024</v>
          </cell>
          <cell r="B150">
            <v>10376</v>
          </cell>
          <cell r="C150">
            <v>36</v>
          </cell>
          <cell r="D150">
            <v>10412</v>
          </cell>
        </row>
        <row r="151">
          <cell r="A151">
            <v>560026</v>
          </cell>
          <cell r="B151">
            <v>445300</v>
          </cell>
          <cell r="C151">
            <v>832</v>
          </cell>
          <cell r="D151">
            <v>446132</v>
          </cell>
        </row>
        <row r="152">
          <cell r="A152">
            <v>560032</v>
          </cell>
          <cell r="B152">
            <v>98853</v>
          </cell>
          <cell r="C152">
            <v>106</v>
          </cell>
          <cell r="D152">
            <v>98959</v>
          </cell>
        </row>
        <row r="153">
          <cell r="A153">
            <v>560033</v>
          </cell>
          <cell r="B153">
            <v>183088</v>
          </cell>
          <cell r="C153">
            <v>1507</v>
          </cell>
          <cell r="D153">
            <v>184595</v>
          </cell>
        </row>
        <row r="154">
          <cell r="A154">
            <v>560034</v>
          </cell>
          <cell r="B154">
            <v>195325</v>
          </cell>
          <cell r="C154">
            <v>625</v>
          </cell>
          <cell r="D154">
            <v>195950</v>
          </cell>
        </row>
        <row r="155">
          <cell r="A155">
            <v>560035</v>
          </cell>
          <cell r="B155">
            <v>4830</v>
          </cell>
          <cell r="C155">
            <v>13</v>
          </cell>
          <cell r="D155">
            <v>4843</v>
          </cell>
        </row>
        <row r="156">
          <cell r="A156">
            <v>560036</v>
          </cell>
          <cell r="B156">
            <v>194433</v>
          </cell>
          <cell r="C156">
            <v>3557</v>
          </cell>
          <cell r="D156">
            <v>197990</v>
          </cell>
        </row>
        <row r="157">
          <cell r="A157">
            <v>560039</v>
          </cell>
          <cell r="C157">
            <v>0</v>
          </cell>
          <cell r="D157">
            <v>0</v>
          </cell>
        </row>
        <row r="158">
          <cell r="A158">
            <v>560040</v>
          </cell>
          <cell r="C158">
            <v>0</v>
          </cell>
          <cell r="D158">
            <v>0</v>
          </cell>
        </row>
        <row r="159">
          <cell r="A159">
            <v>560041</v>
          </cell>
          <cell r="B159">
            <v>3473</v>
          </cell>
          <cell r="C159">
            <v>138</v>
          </cell>
          <cell r="D159">
            <v>3611</v>
          </cell>
        </row>
        <row r="160">
          <cell r="A160">
            <v>560043</v>
          </cell>
          <cell r="B160">
            <v>92813</v>
          </cell>
          <cell r="C160">
            <v>7576</v>
          </cell>
          <cell r="D160">
            <v>100389</v>
          </cell>
        </row>
        <row r="161">
          <cell r="A161">
            <v>560045</v>
          </cell>
          <cell r="B161">
            <v>99052</v>
          </cell>
          <cell r="C161">
            <v>551</v>
          </cell>
          <cell r="D161">
            <v>99603</v>
          </cell>
        </row>
        <row r="162">
          <cell r="A162">
            <v>560047</v>
          </cell>
          <cell r="B162">
            <v>136271</v>
          </cell>
          <cell r="C162">
            <v>26786</v>
          </cell>
          <cell r="D162">
            <v>163057</v>
          </cell>
        </row>
        <row r="163">
          <cell r="A163">
            <v>560049</v>
          </cell>
          <cell r="B163">
            <v>131780</v>
          </cell>
          <cell r="C163">
            <v>2528</v>
          </cell>
          <cell r="D163">
            <v>134308</v>
          </cell>
        </row>
        <row r="164">
          <cell r="A164">
            <v>560050</v>
          </cell>
          <cell r="B164">
            <v>137634</v>
          </cell>
          <cell r="C164">
            <v>1766</v>
          </cell>
          <cell r="D164">
            <v>139400</v>
          </cell>
        </row>
        <row r="165">
          <cell r="A165">
            <v>560051</v>
          </cell>
          <cell r="B165">
            <v>92550</v>
          </cell>
          <cell r="C165">
            <v>100805</v>
          </cell>
          <cell r="D165">
            <v>193355</v>
          </cell>
        </row>
        <row r="166">
          <cell r="A166">
            <v>560052</v>
          </cell>
          <cell r="B166">
            <v>72207</v>
          </cell>
          <cell r="C166">
            <v>11073</v>
          </cell>
          <cell r="D166">
            <v>83280</v>
          </cell>
        </row>
        <row r="167">
          <cell r="A167">
            <v>560053</v>
          </cell>
          <cell r="B167">
            <v>48813</v>
          </cell>
          <cell r="C167">
            <v>5490</v>
          </cell>
          <cell r="D167">
            <v>54303</v>
          </cell>
        </row>
        <row r="168">
          <cell r="A168">
            <v>560054</v>
          </cell>
          <cell r="B168">
            <v>53287</v>
          </cell>
          <cell r="C168">
            <v>9190</v>
          </cell>
          <cell r="D168">
            <v>62477</v>
          </cell>
        </row>
        <row r="169">
          <cell r="A169">
            <v>560055</v>
          </cell>
          <cell r="B169">
            <v>46878</v>
          </cell>
          <cell r="C169">
            <v>7407</v>
          </cell>
          <cell r="D169">
            <v>54285</v>
          </cell>
        </row>
        <row r="170">
          <cell r="A170">
            <v>560056</v>
          </cell>
          <cell r="B170">
            <v>51857</v>
          </cell>
          <cell r="C170">
            <v>45887</v>
          </cell>
          <cell r="D170">
            <v>97744</v>
          </cell>
        </row>
        <row r="171">
          <cell r="A171">
            <v>560057</v>
          </cell>
          <cell r="B171">
            <v>62765</v>
          </cell>
          <cell r="C171">
            <v>3819</v>
          </cell>
          <cell r="D171">
            <v>66584</v>
          </cell>
        </row>
        <row r="172">
          <cell r="A172">
            <v>560058</v>
          </cell>
          <cell r="B172">
            <v>155354</v>
          </cell>
          <cell r="C172">
            <v>3065</v>
          </cell>
          <cell r="D172">
            <v>158419</v>
          </cell>
        </row>
        <row r="173">
          <cell r="A173">
            <v>560059</v>
          </cell>
          <cell r="B173">
            <v>38773</v>
          </cell>
          <cell r="C173">
            <v>5471</v>
          </cell>
          <cell r="D173">
            <v>44244</v>
          </cell>
        </row>
        <row r="174">
          <cell r="A174">
            <v>560060</v>
          </cell>
          <cell r="B174">
            <v>56527</v>
          </cell>
          <cell r="C174">
            <v>28</v>
          </cell>
          <cell r="D174">
            <v>56555</v>
          </cell>
        </row>
        <row r="175">
          <cell r="A175">
            <v>560061</v>
          </cell>
          <cell r="B175">
            <v>68158</v>
          </cell>
          <cell r="C175">
            <v>3295</v>
          </cell>
          <cell r="D175">
            <v>71453</v>
          </cell>
        </row>
        <row r="176">
          <cell r="A176">
            <v>560062</v>
          </cell>
          <cell r="B176">
            <v>31862</v>
          </cell>
          <cell r="C176">
            <v>6367</v>
          </cell>
          <cell r="D176">
            <v>38229</v>
          </cell>
        </row>
        <row r="177">
          <cell r="A177">
            <v>560063</v>
          </cell>
          <cell r="B177">
            <v>49316</v>
          </cell>
          <cell r="C177">
            <v>2223</v>
          </cell>
          <cell r="D177">
            <v>51539</v>
          </cell>
        </row>
        <row r="178">
          <cell r="A178">
            <v>560064</v>
          </cell>
          <cell r="B178">
            <v>115902</v>
          </cell>
          <cell r="C178">
            <v>40415</v>
          </cell>
          <cell r="D178">
            <v>156317</v>
          </cell>
        </row>
        <row r="179">
          <cell r="A179">
            <v>560065</v>
          </cell>
          <cell r="B179">
            <v>59072</v>
          </cell>
          <cell r="C179">
            <v>27232</v>
          </cell>
          <cell r="D179">
            <v>86304</v>
          </cell>
        </row>
        <row r="180">
          <cell r="A180">
            <v>560066</v>
          </cell>
          <cell r="B180">
            <v>33900</v>
          </cell>
          <cell r="C180">
            <v>19177</v>
          </cell>
          <cell r="D180">
            <v>53077</v>
          </cell>
        </row>
        <row r="181">
          <cell r="A181">
            <v>560067</v>
          </cell>
          <cell r="B181">
            <v>80987</v>
          </cell>
          <cell r="C181">
            <v>697</v>
          </cell>
          <cell r="D181">
            <v>81684</v>
          </cell>
        </row>
        <row r="182">
          <cell r="A182">
            <v>560068</v>
          </cell>
          <cell r="B182">
            <v>71112</v>
          </cell>
          <cell r="C182">
            <v>27755</v>
          </cell>
          <cell r="D182">
            <v>98867</v>
          </cell>
        </row>
        <row r="183">
          <cell r="A183">
            <v>560069</v>
          </cell>
          <cell r="B183">
            <v>72340</v>
          </cell>
          <cell r="C183">
            <v>23232</v>
          </cell>
          <cell r="D183">
            <v>95572</v>
          </cell>
        </row>
        <row r="184">
          <cell r="A184">
            <v>560070</v>
          </cell>
          <cell r="B184">
            <v>268465</v>
          </cell>
          <cell r="C184">
            <v>46603</v>
          </cell>
          <cell r="D184">
            <v>315068</v>
          </cell>
        </row>
        <row r="185">
          <cell r="A185">
            <v>560071</v>
          </cell>
          <cell r="B185">
            <v>50209</v>
          </cell>
          <cell r="C185">
            <v>7671</v>
          </cell>
          <cell r="D185">
            <v>57880</v>
          </cell>
        </row>
        <row r="186">
          <cell r="A186">
            <v>560072</v>
          </cell>
          <cell r="B186">
            <v>73068</v>
          </cell>
          <cell r="C186">
            <v>11455</v>
          </cell>
          <cell r="D186">
            <v>84523</v>
          </cell>
        </row>
        <row r="187">
          <cell r="A187">
            <v>560073</v>
          </cell>
          <cell r="B187">
            <v>51485</v>
          </cell>
          <cell r="C187">
            <v>8549</v>
          </cell>
          <cell r="D187">
            <v>60034</v>
          </cell>
        </row>
        <row r="188">
          <cell r="A188">
            <v>560074</v>
          </cell>
          <cell r="B188">
            <v>63261</v>
          </cell>
          <cell r="C188">
            <v>2434</v>
          </cell>
          <cell r="D188">
            <v>65695</v>
          </cell>
        </row>
        <row r="189">
          <cell r="A189">
            <v>560075</v>
          </cell>
          <cell r="B189">
            <v>160472</v>
          </cell>
          <cell r="C189">
            <v>119</v>
          </cell>
          <cell r="D189">
            <v>160591</v>
          </cell>
        </row>
        <row r="190">
          <cell r="A190">
            <v>560076</v>
          </cell>
          <cell r="B190">
            <v>25498</v>
          </cell>
          <cell r="C190">
            <v>2444</v>
          </cell>
          <cell r="D190">
            <v>27942</v>
          </cell>
        </row>
        <row r="191">
          <cell r="A191">
            <v>560077</v>
          </cell>
          <cell r="B191">
            <v>33565</v>
          </cell>
          <cell r="C191">
            <v>27338</v>
          </cell>
          <cell r="D191">
            <v>60903</v>
          </cell>
        </row>
        <row r="192">
          <cell r="A192">
            <v>560078</v>
          </cell>
          <cell r="B192">
            <v>117783</v>
          </cell>
          <cell r="C192">
            <v>4209</v>
          </cell>
          <cell r="D192">
            <v>121992</v>
          </cell>
        </row>
        <row r="193">
          <cell r="A193">
            <v>560079</v>
          </cell>
          <cell r="B193">
            <v>136212</v>
          </cell>
          <cell r="C193">
            <v>52374</v>
          </cell>
          <cell r="D193">
            <v>188586</v>
          </cell>
        </row>
        <row r="194">
          <cell r="A194">
            <v>560080</v>
          </cell>
          <cell r="B194">
            <v>62654</v>
          </cell>
          <cell r="C194">
            <v>4261</v>
          </cell>
          <cell r="D194">
            <v>66915</v>
          </cell>
        </row>
        <row r="195">
          <cell r="A195">
            <v>560081</v>
          </cell>
          <cell r="B195">
            <v>58747</v>
          </cell>
          <cell r="C195">
            <v>17185</v>
          </cell>
          <cell r="D195">
            <v>75932</v>
          </cell>
        </row>
        <row r="196">
          <cell r="A196">
            <v>560082</v>
          </cell>
          <cell r="B196">
            <v>62416</v>
          </cell>
          <cell r="C196">
            <v>10058</v>
          </cell>
          <cell r="D196">
            <v>72474</v>
          </cell>
        </row>
        <row r="197">
          <cell r="A197">
            <v>560083</v>
          </cell>
          <cell r="B197">
            <v>55369</v>
          </cell>
          <cell r="C197">
            <v>11729</v>
          </cell>
          <cell r="D197">
            <v>67098</v>
          </cell>
        </row>
        <row r="198">
          <cell r="A198">
            <v>560084</v>
          </cell>
          <cell r="B198">
            <v>73013</v>
          </cell>
          <cell r="C198">
            <v>1115</v>
          </cell>
          <cell r="D198">
            <v>74128</v>
          </cell>
        </row>
        <row r="199">
          <cell r="A199">
            <v>560085</v>
          </cell>
          <cell r="B199">
            <v>37830</v>
          </cell>
          <cell r="C199">
            <v>186</v>
          </cell>
          <cell r="D199">
            <v>38016</v>
          </cell>
        </row>
        <row r="200">
          <cell r="A200">
            <v>560086</v>
          </cell>
          <cell r="B200">
            <v>117220</v>
          </cell>
          <cell r="C200">
            <v>250</v>
          </cell>
          <cell r="D200">
            <v>117470</v>
          </cell>
        </row>
        <row r="201">
          <cell r="A201">
            <v>560087</v>
          </cell>
          <cell r="B201">
            <v>105590</v>
          </cell>
          <cell r="C201">
            <v>570</v>
          </cell>
          <cell r="D201">
            <v>106160</v>
          </cell>
        </row>
        <row r="202">
          <cell r="A202">
            <v>560088</v>
          </cell>
          <cell r="B202">
            <v>18455</v>
          </cell>
          <cell r="C202">
            <v>910</v>
          </cell>
          <cell r="D202">
            <v>19365</v>
          </cell>
        </row>
        <row r="203">
          <cell r="A203">
            <v>560089</v>
          </cell>
          <cell r="B203">
            <v>26946</v>
          </cell>
          <cell r="C203">
            <v>132</v>
          </cell>
          <cell r="D203">
            <v>27078</v>
          </cell>
        </row>
        <row r="204">
          <cell r="A204">
            <v>560096</v>
          </cell>
          <cell r="B204">
            <v>783</v>
          </cell>
          <cell r="C204">
            <v>0</v>
          </cell>
          <cell r="D204">
            <v>783</v>
          </cell>
        </row>
        <row r="205">
          <cell r="A205">
            <v>560098</v>
          </cell>
          <cell r="B205">
            <v>6614</v>
          </cell>
          <cell r="C205">
            <v>91</v>
          </cell>
          <cell r="D205">
            <v>6705</v>
          </cell>
        </row>
        <row r="206">
          <cell r="A206">
            <v>560099</v>
          </cell>
          <cell r="B206">
            <v>3169</v>
          </cell>
          <cell r="C206">
            <v>19</v>
          </cell>
          <cell r="D206">
            <v>3188</v>
          </cell>
        </row>
        <row r="207">
          <cell r="A207">
            <v>560101</v>
          </cell>
          <cell r="B207">
            <v>38388</v>
          </cell>
          <cell r="C207">
            <v>17</v>
          </cell>
          <cell r="D207">
            <v>38405</v>
          </cell>
        </row>
        <row r="208">
          <cell r="A208">
            <v>560206</v>
          </cell>
          <cell r="B208">
            <v>314810</v>
          </cell>
          <cell r="C208">
            <v>11775</v>
          </cell>
          <cell r="D208">
            <v>326585</v>
          </cell>
        </row>
        <row r="285">
          <cell r="A285">
            <v>560098</v>
          </cell>
          <cell r="B285" t="str">
            <v xml:space="preserve">ФКУЗ МСЧ-56 ФСИН РОССИИ </v>
          </cell>
          <cell r="C285">
            <v>1.113</v>
          </cell>
          <cell r="D285">
            <v>0</v>
          </cell>
        </row>
        <row r="286">
          <cell r="A286">
            <v>560099</v>
          </cell>
          <cell r="B286" t="str">
            <v>МСЧ МВД ПО ОРЕНБУРГСКОЙ ОБЛАСТИ</v>
          </cell>
          <cell r="C286">
            <v>1.298</v>
          </cell>
          <cell r="D286">
            <v>0.24124351250554213</v>
          </cell>
        </row>
        <row r="287">
          <cell r="A287">
            <v>560096</v>
          </cell>
          <cell r="B287" t="str">
            <v>ОРЕНБУРГ ФИЛИАЛ № 3 ФГКУ "426 ВГ" МО РФ</v>
          </cell>
          <cell r="C287">
            <v>1.4530000000000001</v>
          </cell>
          <cell r="D287">
            <v>0.44336645541559094</v>
          </cell>
        </row>
        <row r="288">
          <cell r="A288">
            <v>560041</v>
          </cell>
          <cell r="B288" t="str">
            <v>НОВОТРОИЦКАЯ ГАУЗ ДГБ</v>
          </cell>
          <cell r="C288">
            <v>2.198</v>
          </cell>
          <cell r="D288">
            <v>1.4148606003703412</v>
          </cell>
        </row>
        <row r="289">
          <cell r="A289">
            <v>560035</v>
          </cell>
          <cell r="B289" t="str">
            <v>ОРСКАЯ ГАУЗ ГБ № 5</v>
          </cell>
          <cell r="C289">
            <v>2.4409999999999998</v>
          </cell>
          <cell r="D289">
            <v>1.7317372140938367</v>
          </cell>
        </row>
        <row r="290">
          <cell r="A290">
            <v>560062</v>
          </cell>
          <cell r="B290" t="str">
            <v>КВАРКЕНСКАЯ РБ</v>
          </cell>
          <cell r="C290">
            <v>2.8029999999999999</v>
          </cell>
          <cell r="D290">
            <v>2.2037920872127894</v>
          </cell>
        </row>
        <row r="291">
          <cell r="A291">
            <v>560076</v>
          </cell>
          <cell r="B291" t="str">
            <v>СВЕТЛИНСКАЯ РБ</v>
          </cell>
          <cell r="C291">
            <v>3.0129999999999999</v>
          </cell>
          <cell r="D291">
            <v>2.4776360743812424</v>
          </cell>
        </row>
        <row r="292">
          <cell r="A292">
            <v>560071</v>
          </cell>
          <cell r="B292" t="str">
            <v>ПЕРВОМАЙСКАЯ РБ</v>
          </cell>
          <cell r="C292">
            <v>3.181</v>
          </cell>
          <cell r="D292">
            <v>2.6967112641160051</v>
          </cell>
        </row>
        <row r="293">
          <cell r="A293">
            <v>560053</v>
          </cell>
          <cell r="B293" t="str">
            <v>АДАМОВСКАЯ РБ</v>
          </cell>
          <cell r="C293">
            <v>3.3010000000000002</v>
          </cell>
          <cell r="D293">
            <v>2.8531935424979786</v>
          </cell>
        </row>
        <row r="294">
          <cell r="A294">
            <v>560084</v>
          </cell>
          <cell r="B294" t="str">
            <v>ЯСНЕНСКАЯ ГБ</v>
          </cell>
          <cell r="C294">
            <v>3.4329999999999998</v>
          </cell>
          <cell r="D294">
            <v>3.025324048718149</v>
          </cell>
        </row>
        <row r="295">
          <cell r="A295">
            <v>560088</v>
          </cell>
          <cell r="B295" t="str">
            <v>БУЗУЛУКСКАЯ УЗЛ.  Б-ЦА НА СТ.  БУЗУЛУК</v>
          </cell>
          <cell r="C295">
            <v>3.5529999999999999</v>
          </cell>
          <cell r="D295">
            <v>3.1818063271001225</v>
          </cell>
        </row>
        <row r="296">
          <cell r="A296">
            <v>560078</v>
          </cell>
          <cell r="B296" t="str">
            <v>СОЛЬ-ИЛЕЦКАЯ ГБ</v>
          </cell>
          <cell r="C296">
            <v>3.5790000000000002</v>
          </cell>
          <cell r="D296">
            <v>3.2157108207495502</v>
          </cell>
        </row>
        <row r="297">
          <cell r="A297">
            <v>560063</v>
          </cell>
          <cell r="B297" t="str">
            <v>КРАСНОГВАРДЕЙСКАЯ РБ</v>
          </cell>
          <cell r="C297">
            <v>3.5910000000000002</v>
          </cell>
          <cell r="D297">
            <v>3.2313590485877475</v>
          </cell>
        </row>
        <row r="298">
          <cell r="A298">
            <v>560067</v>
          </cell>
          <cell r="B298" t="str">
            <v>НОВООРСКАЯ РБ</v>
          </cell>
          <cell r="C298">
            <v>3.6920000000000002</v>
          </cell>
          <cell r="D298">
            <v>3.3630649662259082</v>
          </cell>
        </row>
        <row r="299">
          <cell r="A299">
            <v>560081</v>
          </cell>
          <cell r="B299" t="str">
            <v>ТОЦКАЯ РБ</v>
          </cell>
          <cell r="C299">
            <v>3.746</v>
          </cell>
          <cell r="D299">
            <v>3.4334819914977959</v>
          </cell>
        </row>
        <row r="300">
          <cell r="A300">
            <v>560101</v>
          </cell>
          <cell r="B300" t="str">
            <v>ОРЕНБУРГ ООО "КЛИНИКА ПРОМЫШЛЕННОЙ МЕДИЦИНЫ"</v>
          </cell>
          <cell r="C300">
            <v>3.7469999999999999</v>
          </cell>
          <cell r="D300">
            <v>3.434786010484312</v>
          </cell>
        </row>
        <row r="301">
          <cell r="A301">
            <v>560074</v>
          </cell>
          <cell r="B301" t="str">
            <v>САКМАРСКАЯ  РБ</v>
          </cell>
          <cell r="C301">
            <v>3.77</v>
          </cell>
          <cell r="D301">
            <v>3.4647784471741905</v>
          </cell>
        </row>
        <row r="302">
          <cell r="A302">
            <v>560080</v>
          </cell>
          <cell r="B302" t="str">
            <v>ТАШЛИНСКАЯ РБ</v>
          </cell>
          <cell r="C302">
            <v>3.8159999999999998</v>
          </cell>
          <cell r="D302">
            <v>3.5247633205539466</v>
          </cell>
        </row>
        <row r="303">
          <cell r="A303">
            <v>560085</v>
          </cell>
          <cell r="B303" t="str">
            <v>СТУДЕНЧЕСКАЯ ПОЛИКЛИНИКА ОГУ</v>
          </cell>
          <cell r="C303">
            <v>3.8330000000000002</v>
          </cell>
          <cell r="D303">
            <v>3.5469316433247267</v>
          </cell>
        </row>
        <row r="304">
          <cell r="A304">
            <v>560054</v>
          </cell>
          <cell r="B304" t="str">
            <v>АКБУЛАКСКАЯ РБ</v>
          </cell>
          <cell r="C304">
            <v>3.8380000000000001</v>
          </cell>
          <cell r="D304">
            <v>3.5534517382573085</v>
          </cell>
        </row>
        <row r="305">
          <cell r="A305">
            <v>560068</v>
          </cell>
          <cell r="B305" t="str">
            <v>НОВОСЕРГИЕВСКАЯ РБ</v>
          </cell>
          <cell r="C305">
            <v>3.8639999999999999</v>
          </cell>
          <cell r="D305">
            <v>3.5873562319067358</v>
          </cell>
        </row>
        <row r="306">
          <cell r="A306">
            <v>560049</v>
          </cell>
          <cell r="B306" t="str">
            <v>БУЗУЛУКСКАЯ ГБ</v>
          </cell>
          <cell r="C306">
            <v>4.01</v>
          </cell>
          <cell r="D306">
            <v>3.7777430039381366</v>
          </cell>
        </row>
        <row r="307">
          <cell r="A307">
            <v>560061</v>
          </cell>
          <cell r="B307" t="str">
            <v>ИЛЕКСКАЯ РБ</v>
          </cell>
          <cell r="C307">
            <v>4.0289999999999999</v>
          </cell>
          <cell r="D307">
            <v>3.8025193646819493</v>
          </cell>
        </row>
        <row r="308">
          <cell r="A308">
            <v>560059</v>
          </cell>
          <cell r="B308" t="str">
            <v>ГРАЧЕВСКАЯ РБ</v>
          </cell>
          <cell r="C308">
            <v>4.0359999999999996</v>
          </cell>
          <cell r="D308">
            <v>3.8116474975875638</v>
          </cell>
        </row>
        <row r="309">
          <cell r="A309">
            <v>560036</v>
          </cell>
          <cell r="B309" t="str">
            <v>ОРСКАЯ ГАУЗ ГБ № 1</v>
          </cell>
          <cell r="C309">
            <v>4.1369999999999996</v>
          </cell>
          <cell r="D309">
            <v>3.9433534152257246</v>
          </cell>
        </row>
        <row r="310">
          <cell r="A310">
            <v>560024</v>
          </cell>
          <cell r="B310" t="str">
            <v>ОРЕНБУРГ ГАУЗ ДГКБ</v>
          </cell>
          <cell r="C310">
            <v>4.2460000000000004</v>
          </cell>
          <cell r="D310">
            <v>4.0854914847560178</v>
          </cell>
        </row>
        <row r="311">
          <cell r="A311">
            <v>560072</v>
          </cell>
          <cell r="B311" t="str">
            <v>ПЕРЕВОЛОЦКАЯ РБ</v>
          </cell>
          <cell r="C311">
            <v>4.26</v>
          </cell>
          <cell r="D311">
            <v>4.1037477505672468</v>
          </cell>
        </row>
        <row r="312">
          <cell r="A312">
            <v>560206</v>
          </cell>
          <cell r="B312" t="str">
            <v>НОВОТРОИЦК БОЛЬНИЦА СКОРОЙ МЕДИЦИНСКОЙ ПОМОЩИ</v>
          </cell>
          <cell r="C312">
            <v>4.33</v>
          </cell>
          <cell r="D312">
            <v>4.1950290796233984</v>
          </cell>
        </row>
        <row r="313">
          <cell r="A313">
            <v>560087</v>
          </cell>
          <cell r="B313" t="str">
            <v>ОРСКАЯ УБ НА СТ. ОРСК</v>
          </cell>
          <cell r="C313">
            <v>4.5010000000000003</v>
          </cell>
          <cell r="D313">
            <v>4.4180163263177104</v>
          </cell>
        </row>
        <row r="314">
          <cell r="A314">
            <v>560058</v>
          </cell>
          <cell r="B314" t="str">
            <v>ГАЙСКАЯ ГБ</v>
          </cell>
          <cell r="C314">
            <v>4.5389999999999997</v>
          </cell>
          <cell r="D314">
            <v>4.467569047805334</v>
          </cell>
        </row>
        <row r="315">
          <cell r="A315">
            <v>560060</v>
          </cell>
          <cell r="B315" t="str">
            <v>ДОМБАРОВСКАЯ РБ</v>
          </cell>
          <cell r="C315">
            <v>4.5469999999999997</v>
          </cell>
          <cell r="D315">
            <v>4.4780011996974656</v>
          </cell>
        </row>
        <row r="316">
          <cell r="A316">
            <v>560052</v>
          </cell>
          <cell r="B316" t="str">
            <v>АБДУЛИНСКАЯ ГБ</v>
          </cell>
          <cell r="C316">
            <v>4.5629999999999997</v>
          </cell>
          <cell r="D316">
            <v>4.4988655034817286</v>
          </cell>
        </row>
        <row r="317">
          <cell r="A317">
            <v>560082</v>
          </cell>
          <cell r="B317" t="str">
            <v>ТЮЛЬГАНСКАЯ РБ</v>
          </cell>
          <cell r="C317">
            <v>4.5839999999999996</v>
          </cell>
          <cell r="D317">
            <v>4.5262499021985736</v>
          </cell>
        </row>
        <row r="318">
          <cell r="A318">
            <v>560055</v>
          </cell>
          <cell r="B318" t="str">
            <v>АЛЕКСАНДРОВСКАЯ РБ</v>
          </cell>
          <cell r="C318">
            <v>4.6550000000000002</v>
          </cell>
          <cell r="D318">
            <v>4.6188352502412418</v>
          </cell>
        </row>
        <row r="319">
          <cell r="A319">
            <v>560002</v>
          </cell>
          <cell r="B319" t="str">
            <v>ОРЕНБУРГ ОБЛАСТНАЯ КБ  № 2</v>
          </cell>
          <cell r="C319">
            <v>4.6749999999999998</v>
          </cell>
          <cell r="D319">
            <v>4.6449156299715701</v>
          </cell>
        </row>
        <row r="320">
          <cell r="A320">
            <v>560083</v>
          </cell>
          <cell r="B320" t="str">
            <v>ШАРЛЫКСКАЯ РБ</v>
          </cell>
          <cell r="C320">
            <v>4.6980000000000004</v>
          </cell>
          <cell r="D320">
            <v>4.6749080666614491</v>
          </cell>
        </row>
        <row r="321">
          <cell r="A321">
            <v>560032</v>
          </cell>
          <cell r="B321" t="str">
            <v>ОРСКАЯ ГАУЗ ГБ № 2</v>
          </cell>
          <cell r="C321">
            <v>4.7050000000000001</v>
          </cell>
          <cell r="D321">
            <v>4.6840361995670641</v>
          </cell>
        </row>
        <row r="322">
          <cell r="A322">
            <v>560043</v>
          </cell>
          <cell r="B322" t="str">
            <v>МЕДНОГОРСКАЯ ГБ</v>
          </cell>
          <cell r="C322">
            <v>4.7240000000000002</v>
          </cell>
          <cell r="D322">
            <v>4.7088125603108768</v>
          </cell>
        </row>
        <row r="323">
          <cell r="A323">
            <v>560033</v>
          </cell>
          <cell r="B323" t="str">
            <v>ОРСКАЯ ГАУЗ ГБ № 3</v>
          </cell>
          <cell r="C323">
            <v>4.7519999999999998</v>
          </cell>
          <cell r="D323">
            <v>4.7453250919333367</v>
          </cell>
        </row>
        <row r="324">
          <cell r="A324">
            <v>560019</v>
          </cell>
          <cell r="B324" t="str">
            <v>ОРЕНБУРГ ГАУЗ ГКБ  №3</v>
          </cell>
          <cell r="C324">
            <v>4.7629999999999999</v>
          </cell>
          <cell r="D324">
            <v>4.7596693007850179</v>
          </cell>
        </row>
        <row r="325">
          <cell r="A325">
            <v>560026</v>
          </cell>
          <cell r="B325" t="str">
            <v>ОРЕНБУРГ ГАУЗ ГКБ ИМ. ПИРОГОВА Н.И.</v>
          </cell>
          <cell r="C325">
            <v>4.8029999999999999</v>
          </cell>
          <cell r="D325">
            <v>4.8118300602456756</v>
          </cell>
        </row>
        <row r="326">
          <cell r="A326">
            <v>560014</v>
          </cell>
          <cell r="B326" t="str">
            <v>ОРЕНБУРГ ГБОУ ВПО ОРГМУ МИНЗДРАВА</v>
          </cell>
          <cell r="C326">
            <v>4.8550000000000004</v>
          </cell>
          <cell r="D326">
            <v>4.879639047544531</v>
          </cell>
        </row>
        <row r="327">
          <cell r="A327">
            <v>560022</v>
          </cell>
          <cell r="B327" t="str">
            <v>ОРЕНБУРГ ГАУЗ ГКБ  №6</v>
          </cell>
          <cell r="C327">
            <v>4.9649999999999999</v>
          </cell>
          <cell r="D327">
            <v>5</v>
          </cell>
        </row>
        <row r="328">
          <cell r="A328">
            <v>560064</v>
          </cell>
          <cell r="B328" t="str">
            <v>КУВАНДЫКСКАЯ ГБ</v>
          </cell>
          <cell r="C328">
            <v>4.9820000000000002</v>
          </cell>
          <cell r="D328">
            <v>5</v>
          </cell>
        </row>
        <row r="329">
          <cell r="A329">
            <v>560045</v>
          </cell>
          <cell r="B329" t="str">
            <v>БУГУРУСЛАНСКАЯ ГБ</v>
          </cell>
          <cell r="C329">
            <v>5.05</v>
          </cell>
          <cell r="D329">
            <v>5</v>
          </cell>
        </row>
        <row r="330">
          <cell r="A330">
            <v>560034</v>
          </cell>
          <cell r="B330" t="str">
            <v>ОРСКАЯ ГАУЗ ГБ № 4</v>
          </cell>
          <cell r="C330">
            <v>5.0780000000000003</v>
          </cell>
          <cell r="D330">
            <v>5</v>
          </cell>
        </row>
        <row r="331">
          <cell r="A331">
            <v>560050</v>
          </cell>
          <cell r="B331" t="str">
            <v>БУЗУЛУКСКАЯ ГБ № 1</v>
          </cell>
          <cell r="C331">
            <v>5.2080000000000002</v>
          </cell>
          <cell r="D331">
            <v>5</v>
          </cell>
        </row>
        <row r="332">
          <cell r="A332">
            <v>560057</v>
          </cell>
          <cell r="B332" t="str">
            <v>БЕЛЯЕВСКАЯ РБ</v>
          </cell>
          <cell r="C332">
            <v>5.2270000000000003</v>
          </cell>
          <cell r="D332">
            <v>5</v>
          </cell>
        </row>
        <row r="333">
          <cell r="A333">
            <v>560075</v>
          </cell>
          <cell r="B333" t="str">
            <v>САРАКТАШСКАЯ РБ</v>
          </cell>
          <cell r="C333">
            <v>5.3650000000000002</v>
          </cell>
          <cell r="D333">
            <v>5</v>
          </cell>
        </row>
        <row r="334">
          <cell r="A334">
            <v>560073</v>
          </cell>
          <cell r="B334" t="str">
            <v>ПОНОМАРЕВСКАЯ РБ</v>
          </cell>
          <cell r="C334">
            <v>5.3710000000000004</v>
          </cell>
          <cell r="D334">
            <v>5</v>
          </cell>
        </row>
        <row r="335">
          <cell r="A335">
            <v>560047</v>
          </cell>
          <cell r="B335" t="str">
            <v>БУГУРУСЛАНСКАЯ РБ</v>
          </cell>
          <cell r="C335">
            <v>5.38</v>
          </cell>
          <cell r="D335">
            <v>5</v>
          </cell>
        </row>
        <row r="336">
          <cell r="A336">
            <v>560017</v>
          </cell>
          <cell r="B336" t="str">
            <v>ОРЕНБУРГ ГБУЗ ГКБ №1</v>
          </cell>
          <cell r="C336">
            <v>5.4969999999999999</v>
          </cell>
          <cell r="D336">
            <v>5</v>
          </cell>
        </row>
        <row r="337">
          <cell r="A337">
            <v>560077</v>
          </cell>
          <cell r="B337" t="str">
            <v>СЕВЕРНАЯ РБ</v>
          </cell>
          <cell r="C337">
            <v>5.5460000000000003</v>
          </cell>
          <cell r="D337">
            <v>5</v>
          </cell>
        </row>
        <row r="338">
          <cell r="A338">
            <v>560079</v>
          </cell>
          <cell r="B338" t="str">
            <v>СОРОЧИНСКАЯ РБ</v>
          </cell>
          <cell r="C338">
            <v>5.6050000000000004</v>
          </cell>
          <cell r="D338">
            <v>5</v>
          </cell>
        </row>
        <row r="339">
          <cell r="A339">
            <v>560070</v>
          </cell>
          <cell r="B339" t="str">
            <v>ОРЕНБУРГСКАЯ РБ</v>
          </cell>
          <cell r="C339">
            <v>5.6150000000000002</v>
          </cell>
          <cell r="D339">
            <v>5</v>
          </cell>
        </row>
        <row r="340">
          <cell r="A340">
            <v>560021</v>
          </cell>
          <cell r="B340" t="str">
            <v>ОРЕНБУРГ ГБУЗ ГКБ № 5</v>
          </cell>
          <cell r="C340">
            <v>5.7069999999999999</v>
          </cell>
          <cell r="D340">
            <v>5</v>
          </cell>
        </row>
        <row r="341">
          <cell r="A341">
            <v>560066</v>
          </cell>
          <cell r="B341" t="str">
            <v>МАТВЕЕВСКАЯ РБ</v>
          </cell>
          <cell r="C341">
            <v>5.7779999999999996</v>
          </cell>
          <cell r="D341">
            <v>5</v>
          </cell>
        </row>
        <row r="342">
          <cell r="A342">
            <v>560069</v>
          </cell>
          <cell r="B342" t="str">
            <v>ОКТЯБРЬСКАЯ РБ</v>
          </cell>
          <cell r="C342">
            <v>6.0250000000000004</v>
          </cell>
          <cell r="D342">
            <v>5</v>
          </cell>
        </row>
        <row r="343">
          <cell r="A343">
            <v>560056</v>
          </cell>
          <cell r="B343" t="str">
            <v>АСЕКЕЕВСКАЯ РБ</v>
          </cell>
          <cell r="C343">
            <v>6.1909999999999998</v>
          </cell>
          <cell r="D343">
            <v>5</v>
          </cell>
        </row>
        <row r="344">
          <cell r="A344">
            <v>560086</v>
          </cell>
          <cell r="B344" t="str">
            <v>ОРЕНБУРГ ОКБ НА СТ. ОРЕНБУРГ</v>
          </cell>
          <cell r="C344">
            <v>6.4320000000000004</v>
          </cell>
          <cell r="D344">
            <v>5</v>
          </cell>
        </row>
        <row r="345">
          <cell r="A345">
            <v>560065</v>
          </cell>
          <cell r="B345" t="str">
            <v>КУРМАНАЕВСКАЯ РБ</v>
          </cell>
          <cell r="C345">
            <v>6.4820000000000002</v>
          </cell>
          <cell r="D345">
            <v>5</v>
          </cell>
        </row>
        <row r="346">
          <cell r="A346">
            <v>560089</v>
          </cell>
          <cell r="B346" t="str">
            <v>АБДУЛИНСКАЯ УЗЛ. ПОЛ-КА НА СТ. АБДУЛИНО</v>
          </cell>
          <cell r="C346">
            <v>7.4550000000000001</v>
          </cell>
          <cell r="D346">
            <v>5</v>
          </cell>
        </row>
        <row r="347">
          <cell r="A347">
            <v>560051</v>
          </cell>
          <cell r="B347" t="str">
            <v>БУЗУЛУКСКАЯ РБ</v>
          </cell>
          <cell r="C347">
            <v>8.5259999999999998</v>
          </cell>
          <cell r="D347">
            <v>5</v>
          </cell>
        </row>
        <row r="352">
          <cell r="A352">
            <v>560032</v>
          </cell>
          <cell r="B352" t="str">
            <v>ОРСКАЯ ГАУЗ ГБ № 2</v>
          </cell>
          <cell r="C352">
            <v>0</v>
          </cell>
          <cell r="D352">
            <v>0</v>
          </cell>
        </row>
        <row r="353">
          <cell r="A353">
            <v>560033</v>
          </cell>
          <cell r="B353" t="str">
            <v>ОРСКАЯ ГАУЗ ГБ № 3</v>
          </cell>
          <cell r="C353">
            <v>0</v>
          </cell>
          <cell r="D353">
            <v>0</v>
          </cell>
        </row>
        <row r="354">
          <cell r="A354">
            <v>560087</v>
          </cell>
          <cell r="B354" t="str">
            <v>ОРСКАЯ УБ НА СТ. ОРСК</v>
          </cell>
          <cell r="C354">
            <v>0</v>
          </cell>
          <cell r="D354">
            <v>0</v>
          </cell>
        </row>
        <row r="355">
          <cell r="A355">
            <v>560088</v>
          </cell>
          <cell r="B355" t="str">
            <v>БУЗУЛУКСКАЯ УЗЛ.  Б-ЦА НА СТ.  БУЗУЛУК</v>
          </cell>
          <cell r="C355">
            <v>0</v>
          </cell>
          <cell r="D355">
            <v>0</v>
          </cell>
        </row>
        <row r="356">
          <cell r="A356">
            <v>560089</v>
          </cell>
          <cell r="B356" t="str">
            <v>АБДУЛИНСКАЯ УЗЛ. ПОЛ-КА НА СТ. АБДУЛИНО</v>
          </cell>
          <cell r="C356">
            <v>0</v>
          </cell>
          <cell r="D356">
            <v>0</v>
          </cell>
        </row>
        <row r="357">
          <cell r="A357">
            <v>560098</v>
          </cell>
          <cell r="B357" t="str">
            <v xml:space="preserve">ФКУЗ МСЧ-56 ФСИН РОССИИ </v>
          </cell>
          <cell r="C357">
            <v>0</v>
          </cell>
          <cell r="D357">
            <v>0</v>
          </cell>
        </row>
        <row r="358">
          <cell r="A358">
            <v>560101</v>
          </cell>
          <cell r="B358" t="str">
            <v>ОРЕНБУРГ ООО "КЛИНИКА ПРОМЫШЛЕННОЙ МЕДИЦИНЫ"</v>
          </cell>
          <cell r="C358">
            <v>0</v>
          </cell>
          <cell r="D358">
            <v>0</v>
          </cell>
        </row>
        <row r="359">
          <cell r="A359">
            <v>560099</v>
          </cell>
          <cell r="B359" t="str">
            <v>МСЧ МВД ПО ОРЕНБУРГСКОЙ ОБЛАСТИ</v>
          </cell>
          <cell r="C359">
            <v>1.6479999999999999</v>
          </cell>
          <cell r="D359">
            <v>0</v>
          </cell>
        </row>
        <row r="360">
          <cell r="A360">
            <v>560034</v>
          </cell>
          <cell r="B360" t="str">
            <v>ОРСКАЯ ГАУЗ ГБ № 4</v>
          </cell>
          <cell r="C360">
            <v>2</v>
          </cell>
          <cell r="D360">
            <v>0.17361111111111113</v>
          </cell>
        </row>
        <row r="361">
          <cell r="A361">
            <v>560014</v>
          </cell>
          <cell r="B361" t="str">
            <v>ОРЕНБУРГ ГБОУ ВПО ОРГМУ МИНЗДРАВА</v>
          </cell>
          <cell r="C361">
            <v>3.181</v>
          </cell>
          <cell r="D361">
            <v>0.75609611742424243</v>
          </cell>
        </row>
        <row r="362">
          <cell r="A362">
            <v>560085</v>
          </cell>
          <cell r="B362" t="str">
            <v>СТУДЕНЧЕСКАЯ ПОЛИКЛИНИКА ОГУ</v>
          </cell>
          <cell r="C362">
            <v>4.4119999999999999</v>
          </cell>
          <cell r="D362">
            <v>1.3632417929292928</v>
          </cell>
        </row>
        <row r="363">
          <cell r="A363">
            <v>560206</v>
          </cell>
          <cell r="B363" t="str">
            <v>НОВОТРОИЦК БОЛЬНИЦА СКОРОЙ МЕДИЦИНСКОЙ ПОМОЩИ</v>
          </cell>
          <cell r="C363">
            <v>4.8250000000000002</v>
          </cell>
          <cell r="D363">
            <v>1.5669389204545454</v>
          </cell>
        </row>
        <row r="364">
          <cell r="A364">
            <v>560078</v>
          </cell>
          <cell r="B364" t="str">
            <v>СОЛЬ-ИЛЕЦКАЯ ГБ</v>
          </cell>
          <cell r="C364">
            <v>5.5579999999999998</v>
          </cell>
          <cell r="D364">
            <v>1.9284643308080804</v>
          </cell>
        </row>
        <row r="365">
          <cell r="A365">
            <v>560062</v>
          </cell>
          <cell r="B365" t="str">
            <v>КВАРКЕНСКАЯ РБ</v>
          </cell>
          <cell r="C365">
            <v>6.423</v>
          </cell>
          <cell r="D365">
            <v>2.3550939078282824</v>
          </cell>
        </row>
        <row r="366">
          <cell r="A366">
            <v>560053</v>
          </cell>
          <cell r="B366" t="str">
            <v>АДАМОВСКАЯ РБ</v>
          </cell>
          <cell r="C366">
            <v>7.7569999999999997</v>
          </cell>
          <cell r="D366">
            <v>3.0130405618686864</v>
          </cell>
        </row>
        <row r="367">
          <cell r="A367">
            <v>560084</v>
          </cell>
          <cell r="B367" t="str">
            <v>ЯСНЕНСКАЯ ГБ</v>
          </cell>
          <cell r="C367">
            <v>8.0169999999999995</v>
          </cell>
          <cell r="D367">
            <v>3.1412760416666661</v>
          </cell>
        </row>
        <row r="368">
          <cell r="A368">
            <v>560086</v>
          </cell>
          <cell r="B368" t="str">
            <v>ОРЕНБУРГ ОКБ НА СТ. ОРЕНБУРГ</v>
          </cell>
          <cell r="C368">
            <v>8.0839999999999996</v>
          </cell>
          <cell r="D368">
            <v>3.1743213383838378</v>
          </cell>
        </row>
        <row r="369">
          <cell r="A369">
            <v>560076</v>
          </cell>
          <cell r="B369" t="str">
            <v>СВЕТЛИНСКАЯ РБ</v>
          </cell>
          <cell r="C369">
            <v>8.4640000000000004</v>
          </cell>
          <cell r="D369">
            <v>3.3617424242424239</v>
          </cell>
        </row>
        <row r="370">
          <cell r="A370">
            <v>560052</v>
          </cell>
          <cell r="B370" t="str">
            <v>АБДУЛИНСКАЯ ГБ</v>
          </cell>
          <cell r="C370">
            <v>8.4939999999999998</v>
          </cell>
          <cell r="D370">
            <v>3.3765388257575752</v>
          </cell>
        </row>
        <row r="371">
          <cell r="A371">
            <v>560071</v>
          </cell>
          <cell r="B371" t="str">
            <v>ПЕРВОМАЙСКАЯ РБ</v>
          </cell>
          <cell r="C371">
            <v>8.8390000000000004</v>
          </cell>
          <cell r="D371">
            <v>3.5466974431818179</v>
          </cell>
        </row>
        <row r="372">
          <cell r="A372">
            <v>560074</v>
          </cell>
          <cell r="B372" t="str">
            <v>САКМАРСКАЯ  РБ</v>
          </cell>
          <cell r="C372">
            <v>8.9290000000000003</v>
          </cell>
          <cell r="D372">
            <v>3.5910866477272725</v>
          </cell>
        </row>
        <row r="373">
          <cell r="A373">
            <v>560081</v>
          </cell>
          <cell r="B373" t="str">
            <v>ТОЦКАЯ РБ</v>
          </cell>
          <cell r="C373">
            <v>9.0489999999999995</v>
          </cell>
          <cell r="D373">
            <v>3.650272253787878</v>
          </cell>
        </row>
        <row r="374">
          <cell r="A374">
            <v>560080</v>
          </cell>
          <cell r="B374" t="str">
            <v>ТАШЛИНСКАЯ РБ</v>
          </cell>
          <cell r="C374">
            <v>9.3640000000000008</v>
          </cell>
          <cell r="D374">
            <v>3.8056344696969697</v>
          </cell>
        </row>
        <row r="375">
          <cell r="A375">
            <v>560096</v>
          </cell>
          <cell r="B375" t="str">
            <v>ОРЕНБУРГ ФИЛИАЛ № 3 ФГКУ "426 ВГ" МО РФ</v>
          </cell>
          <cell r="C375">
            <v>9.5129999999999999</v>
          </cell>
          <cell r="D375">
            <v>3.8791232638888884</v>
          </cell>
        </row>
        <row r="376">
          <cell r="A376">
            <v>560068</v>
          </cell>
          <cell r="B376" t="str">
            <v>НОВОСЕРГИЕВСКАЯ РБ</v>
          </cell>
          <cell r="C376">
            <v>9.5210000000000008</v>
          </cell>
          <cell r="D376">
            <v>3.883068970959596</v>
          </cell>
        </row>
        <row r="377">
          <cell r="A377">
            <v>560073</v>
          </cell>
          <cell r="B377" t="str">
            <v>ПОНОМАРЕВСКАЯ РБ</v>
          </cell>
          <cell r="C377">
            <v>9.6170000000000009</v>
          </cell>
          <cell r="D377">
            <v>3.9304174558080809</v>
          </cell>
        </row>
        <row r="378">
          <cell r="A378">
            <v>560035</v>
          </cell>
          <cell r="B378" t="str">
            <v>ОРСКАЯ ГАУЗ ГБ № 5</v>
          </cell>
          <cell r="C378">
            <v>9.907</v>
          </cell>
          <cell r="D378">
            <v>4.0734493371212119</v>
          </cell>
        </row>
        <row r="379">
          <cell r="A379">
            <v>560075</v>
          </cell>
          <cell r="B379" t="str">
            <v>САРАКТАШСКАЯ РБ</v>
          </cell>
          <cell r="C379">
            <v>9.9529999999999994</v>
          </cell>
          <cell r="D379">
            <v>4.0961371527777777</v>
          </cell>
        </row>
        <row r="380">
          <cell r="A380">
            <v>560063</v>
          </cell>
          <cell r="B380" t="str">
            <v>КРАСНОГВАРДЕЙСКАЯ РБ</v>
          </cell>
          <cell r="C380">
            <v>9.9879999999999995</v>
          </cell>
          <cell r="D380">
            <v>4.1133996212121211</v>
          </cell>
        </row>
        <row r="381">
          <cell r="A381">
            <v>560043</v>
          </cell>
          <cell r="B381" t="str">
            <v>МЕДНОГОРСКАЯ ГБ</v>
          </cell>
          <cell r="C381">
            <v>10.002000000000001</v>
          </cell>
          <cell r="D381">
            <v>4.120304608585859</v>
          </cell>
        </row>
        <row r="382">
          <cell r="A382">
            <v>560077</v>
          </cell>
          <cell r="B382" t="str">
            <v>СЕВЕРНАЯ РБ</v>
          </cell>
          <cell r="C382">
            <v>10.106</v>
          </cell>
          <cell r="D382">
            <v>4.1715988005050502</v>
          </cell>
        </row>
        <row r="383">
          <cell r="A383">
            <v>560061</v>
          </cell>
          <cell r="B383" t="str">
            <v>ИЛЕКСКАЯ РБ</v>
          </cell>
          <cell r="C383">
            <v>10.215999999999999</v>
          </cell>
          <cell r="D383">
            <v>4.2258522727272725</v>
          </cell>
        </row>
        <row r="384">
          <cell r="A384">
            <v>560056</v>
          </cell>
          <cell r="B384" t="str">
            <v>АСЕКЕЕВСКАЯ РБ</v>
          </cell>
          <cell r="C384">
            <v>10.250999999999999</v>
          </cell>
          <cell r="D384">
            <v>4.2431147411616159</v>
          </cell>
        </row>
        <row r="385">
          <cell r="A385">
            <v>560058</v>
          </cell>
          <cell r="B385" t="str">
            <v>ГАЙСКАЯ ГБ</v>
          </cell>
          <cell r="C385">
            <v>10.403</v>
          </cell>
          <cell r="D385">
            <v>4.3180831755050511</v>
          </cell>
        </row>
        <row r="386">
          <cell r="A386">
            <v>560049</v>
          </cell>
          <cell r="B386" t="str">
            <v>БУЗУЛУКСКАЯ ГБ</v>
          </cell>
          <cell r="C386">
            <v>10.493</v>
          </cell>
          <cell r="D386">
            <v>4.3624723800505052</v>
          </cell>
        </row>
        <row r="387">
          <cell r="A387">
            <v>560082</v>
          </cell>
          <cell r="B387" t="str">
            <v>ТЮЛЬГАНСКАЯ РБ</v>
          </cell>
          <cell r="C387">
            <v>10.801</v>
          </cell>
          <cell r="D387">
            <v>4.5143821022727275</v>
          </cell>
        </row>
        <row r="388">
          <cell r="A388">
            <v>560067</v>
          </cell>
          <cell r="B388" t="str">
            <v>НОВООРСКАЯ РБ</v>
          </cell>
          <cell r="C388">
            <v>10.807</v>
          </cell>
          <cell r="D388">
            <v>4.5173413825757578</v>
          </cell>
        </row>
        <row r="389">
          <cell r="A389">
            <v>560002</v>
          </cell>
          <cell r="B389" t="str">
            <v>ОРЕНБУРГ ОБЛАСТНАЯ КБ  № 2</v>
          </cell>
          <cell r="C389">
            <v>11</v>
          </cell>
          <cell r="D389">
            <v>4.6125315656565657</v>
          </cell>
        </row>
        <row r="390">
          <cell r="A390">
            <v>560083</v>
          </cell>
          <cell r="B390" t="str">
            <v>ШАРЛЫКСКАЯ РБ</v>
          </cell>
          <cell r="C390">
            <v>11.03</v>
          </cell>
          <cell r="D390">
            <v>4.6273279671717171</v>
          </cell>
        </row>
        <row r="391">
          <cell r="A391">
            <v>560054</v>
          </cell>
          <cell r="B391" t="str">
            <v>АКБУЛАКСКАЯ РБ</v>
          </cell>
          <cell r="C391">
            <v>11.119</v>
          </cell>
          <cell r="D391">
            <v>4.6712239583333339</v>
          </cell>
        </row>
        <row r="392">
          <cell r="A392">
            <v>560066</v>
          </cell>
          <cell r="B392" t="str">
            <v>МАТВЕЕВСКАЯ РБ</v>
          </cell>
          <cell r="C392">
            <v>11.250999999999999</v>
          </cell>
          <cell r="D392">
            <v>4.736328125</v>
          </cell>
        </row>
        <row r="393">
          <cell r="A393">
            <v>560036</v>
          </cell>
          <cell r="B393" t="str">
            <v>ОРСКАЯ ГАУЗ ГБ № 1</v>
          </cell>
          <cell r="C393">
            <v>11.352</v>
          </cell>
          <cell r="D393">
            <v>4.7861426767676774</v>
          </cell>
        </row>
        <row r="394">
          <cell r="A394">
            <v>560017</v>
          </cell>
          <cell r="B394" t="str">
            <v>ОРЕНБУРГ ГБУЗ ГКБ №1</v>
          </cell>
          <cell r="C394">
            <v>11.429</v>
          </cell>
          <cell r="D394">
            <v>4.8241201073232327</v>
          </cell>
        </row>
        <row r="395">
          <cell r="A395">
            <v>560041</v>
          </cell>
          <cell r="B395" t="str">
            <v>НОВОТРОИЦКАЯ ГАУЗ ДГБ</v>
          </cell>
          <cell r="C395">
            <v>11.487</v>
          </cell>
          <cell r="D395">
            <v>4.852726483585859</v>
          </cell>
        </row>
        <row r="396">
          <cell r="A396">
            <v>560059</v>
          </cell>
          <cell r="B396" t="str">
            <v>ГРАЧЕВСКАЯ РБ</v>
          </cell>
          <cell r="C396">
            <v>11.561</v>
          </cell>
          <cell r="D396">
            <v>4.8892242739898997</v>
          </cell>
        </row>
        <row r="397">
          <cell r="A397">
            <v>560047</v>
          </cell>
          <cell r="B397" t="str">
            <v>БУГУРУСЛАНСКАЯ РБ</v>
          </cell>
          <cell r="C397">
            <v>11.744</v>
          </cell>
          <cell r="D397">
            <v>4.9794823232323235</v>
          </cell>
        </row>
        <row r="398">
          <cell r="A398">
            <v>560079</v>
          </cell>
          <cell r="B398" t="str">
            <v>СОРОЧИНСКАЯ РБ</v>
          </cell>
          <cell r="C398">
            <v>11.768000000000001</v>
          </cell>
          <cell r="D398">
            <v>4.9913194444444455</v>
          </cell>
        </row>
        <row r="399">
          <cell r="A399">
            <v>560070</v>
          </cell>
          <cell r="B399" t="str">
            <v>ОРЕНБУРГСКАЯ РБ</v>
          </cell>
          <cell r="C399">
            <v>11.842000000000001</v>
          </cell>
          <cell r="D399">
            <v>5</v>
          </cell>
        </row>
        <row r="400">
          <cell r="A400">
            <v>560019</v>
          </cell>
          <cell r="B400" t="str">
            <v>ОРЕНБУРГ ГАУЗ ГКБ  №3</v>
          </cell>
          <cell r="C400">
            <v>11.916</v>
          </cell>
          <cell r="D400">
            <v>5</v>
          </cell>
        </row>
        <row r="401">
          <cell r="A401">
            <v>560057</v>
          </cell>
          <cell r="B401" t="str">
            <v>БЕЛЯЕВСКАЯ РБ</v>
          </cell>
          <cell r="C401">
            <v>12.202999999999999</v>
          </cell>
          <cell r="D401">
            <v>5</v>
          </cell>
        </row>
        <row r="402">
          <cell r="A402">
            <v>560022</v>
          </cell>
          <cell r="B402" t="str">
            <v>ОРЕНБУРГ ГАУЗ ГКБ  №6</v>
          </cell>
          <cell r="C402">
            <v>12.227</v>
          </cell>
          <cell r="D402">
            <v>5</v>
          </cell>
        </row>
        <row r="403">
          <cell r="A403">
            <v>560050</v>
          </cell>
          <cell r="B403" t="str">
            <v>БУЗУЛУКСКАЯ ГБ № 1</v>
          </cell>
          <cell r="C403">
            <v>12.372</v>
          </cell>
          <cell r="D403">
            <v>5</v>
          </cell>
        </row>
        <row r="404">
          <cell r="A404">
            <v>560060</v>
          </cell>
          <cell r="B404" t="str">
            <v>ДОМБАРОВСКАЯ РБ</v>
          </cell>
          <cell r="C404">
            <v>12.393000000000001</v>
          </cell>
          <cell r="D404">
            <v>5</v>
          </cell>
        </row>
        <row r="405">
          <cell r="A405">
            <v>560045</v>
          </cell>
          <cell r="B405" t="str">
            <v>БУГУРУСЛАНСКАЯ ГБ</v>
          </cell>
          <cell r="C405">
            <v>12.677</v>
          </cell>
          <cell r="D405">
            <v>5</v>
          </cell>
        </row>
        <row r="406">
          <cell r="A406">
            <v>560026</v>
          </cell>
          <cell r="B406" t="str">
            <v>ОРЕНБУРГ ГАУЗ ГКБ ИМ. ПИРОГОВА Н.И.</v>
          </cell>
          <cell r="C406">
            <v>12.781000000000001</v>
          </cell>
          <cell r="D406">
            <v>5</v>
          </cell>
        </row>
        <row r="407">
          <cell r="A407">
            <v>560055</v>
          </cell>
          <cell r="B407" t="str">
            <v>АЛЕКСАНДРОВСКАЯ РБ</v>
          </cell>
          <cell r="C407">
            <v>12.805</v>
          </cell>
          <cell r="D407">
            <v>5</v>
          </cell>
        </row>
        <row r="408">
          <cell r="A408">
            <v>560072</v>
          </cell>
          <cell r="B408" t="str">
            <v>ПЕРЕВОЛОЦКАЯ РБ</v>
          </cell>
          <cell r="C408">
            <v>12.978999999999999</v>
          </cell>
          <cell r="D408">
            <v>5</v>
          </cell>
        </row>
        <row r="409">
          <cell r="A409">
            <v>560051</v>
          </cell>
          <cell r="B409" t="str">
            <v>БУЗУЛУКСКАЯ РБ</v>
          </cell>
          <cell r="C409">
            <v>13.423</v>
          </cell>
          <cell r="D409">
            <v>5</v>
          </cell>
        </row>
        <row r="410">
          <cell r="A410">
            <v>560021</v>
          </cell>
          <cell r="B410" t="str">
            <v>ОРЕНБУРГ ГБУЗ ГКБ № 5</v>
          </cell>
          <cell r="C410">
            <v>13.554</v>
          </cell>
          <cell r="D410">
            <v>5</v>
          </cell>
        </row>
        <row r="411">
          <cell r="A411">
            <v>560064</v>
          </cell>
          <cell r="B411" t="str">
            <v>КУВАНДЫКСКАЯ ГБ</v>
          </cell>
          <cell r="C411">
            <v>13.898</v>
          </cell>
          <cell r="D411">
            <v>5</v>
          </cell>
        </row>
        <row r="412">
          <cell r="A412">
            <v>560065</v>
          </cell>
          <cell r="B412" t="str">
            <v>КУРМАНАЕВСКАЯ РБ</v>
          </cell>
          <cell r="C412">
            <v>14.427</v>
          </cell>
          <cell r="D412">
            <v>5</v>
          </cell>
        </row>
        <row r="413">
          <cell r="A413">
            <v>560024</v>
          </cell>
          <cell r="B413" t="str">
            <v>ОРЕНБУРГ ГАУЗ ДГКБ</v>
          </cell>
          <cell r="C413">
            <v>14.91</v>
          </cell>
          <cell r="D413">
            <v>5</v>
          </cell>
        </row>
        <row r="414">
          <cell r="A414">
            <v>560069</v>
          </cell>
          <cell r="B414" t="str">
            <v>ОКТЯБРЬСКАЯ РБ</v>
          </cell>
          <cell r="C414">
            <v>15.509</v>
          </cell>
          <cell r="D414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 взр."/>
      <sheetName val="4Прил.Профил. дети"/>
      <sheetName val="5Прил. НП"/>
      <sheetName val="6Весовые коэф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A6">
            <v>560002</v>
          </cell>
          <cell r="B6" t="str">
            <v>ОРЕНБУРГ ОБЛАСТНАЯ КБ  № 2</v>
          </cell>
          <cell r="C6">
            <v>1</v>
          </cell>
          <cell r="D6">
            <v>16317</v>
          </cell>
          <cell r="E6">
            <v>16318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210</v>
          </cell>
          <cell r="D7">
            <v>4097</v>
          </cell>
          <cell r="E7">
            <v>4307</v>
          </cell>
          <cell r="F7">
            <v>0.05</v>
          </cell>
          <cell r="G7">
            <v>0.95</v>
          </cell>
        </row>
        <row r="8">
          <cell r="A8">
            <v>560017</v>
          </cell>
          <cell r="B8" t="str">
            <v>ОРЕНБУРГ ГБУЗ ГКБ №1</v>
          </cell>
          <cell r="C8">
            <v>7</v>
          </cell>
          <cell r="D8">
            <v>75287</v>
          </cell>
          <cell r="E8">
            <v>75294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3647</v>
          </cell>
          <cell r="D9">
            <v>88376</v>
          </cell>
          <cell r="E9">
            <v>92023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37348</v>
          </cell>
          <cell r="D10">
            <v>55510</v>
          </cell>
          <cell r="E10">
            <v>92858</v>
          </cell>
          <cell r="F10">
            <v>0.4</v>
          </cell>
          <cell r="G10">
            <v>0.6</v>
          </cell>
        </row>
        <row r="11">
          <cell r="A11">
            <v>560022</v>
          </cell>
          <cell r="B11" t="str">
            <v>ОРЕНБУРГ ГАУЗ ГКБ  №6</v>
          </cell>
          <cell r="C11">
            <v>23527</v>
          </cell>
          <cell r="D11">
            <v>65985</v>
          </cell>
          <cell r="E11">
            <v>89512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49563</v>
          </cell>
          <cell r="D12">
            <v>2452</v>
          </cell>
          <cell r="E12">
            <v>52015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18627</v>
          </cell>
          <cell r="D13">
            <v>92889</v>
          </cell>
          <cell r="E13">
            <v>111516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0</v>
          </cell>
          <cell r="D14">
            <v>21033</v>
          </cell>
          <cell r="E14">
            <v>21033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38849</v>
          </cell>
          <cell r="E15">
            <v>38849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11</v>
          </cell>
          <cell r="D16">
            <v>38587</v>
          </cell>
          <cell r="E16">
            <v>38598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30698</v>
          </cell>
          <cell r="D17">
            <v>1984</v>
          </cell>
          <cell r="E17">
            <v>32682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10717</v>
          </cell>
          <cell r="D18">
            <v>47863</v>
          </cell>
          <cell r="E18">
            <v>58580</v>
          </cell>
          <cell r="F18">
            <v>0.18</v>
          </cell>
          <cell r="G18">
            <v>0.82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19013</v>
          </cell>
          <cell r="D19">
            <v>1643</v>
          </cell>
          <cell r="E19">
            <v>20656</v>
          </cell>
          <cell r="F19">
            <v>0.92</v>
          </cell>
          <cell r="G19">
            <v>0.08</v>
          </cell>
        </row>
        <row r="20">
          <cell r="A20">
            <v>560043</v>
          </cell>
          <cell r="B20" t="str">
            <v>МЕДНОГОРСКАЯ ГБ</v>
          </cell>
          <cell r="C20">
            <v>5177</v>
          </cell>
          <cell r="D20">
            <v>21250</v>
          </cell>
          <cell r="E20">
            <v>26427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5820</v>
          </cell>
          <cell r="D21">
            <v>19723</v>
          </cell>
          <cell r="E21">
            <v>25543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8399</v>
          </cell>
          <cell r="D22">
            <v>30306</v>
          </cell>
          <cell r="E22">
            <v>38705</v>
          </cell>
          <cell r="F22">
            <v>0.22</v>
          </cell>
          <cell r="G22">
            <v>0.78</v>
          </cell>
        </row>
        <row r="23">
          <cell r="A23">
            <v>560049</v>
          </cell>
          <cell r="B23" t="str">
            <v>БУЗУЛУКСКАЯ ГБ</v>
          </cell>
          <cell r="C23">
            <v>12018</v>
          </cell>
          <cell r="D23">
            <v>33494</v>
          </cell>
          <cell r="E23">
            <v>45512</v>
          </cell>
          <cell r="F23">
            <v>0.26</v>
          </cell>
          <cell r="G23">
            <v>0.74</v>
          </cell>
        </row>
        <row r="24">
          <cell r="A24">
            <v>560050</v>
          </cell>
          <cell r="B24" t="str">
            <v>БУЗУЛУКСКАЯ ГБ № 1</v>
          </cell>
          <cell r="C24">
            <v>7592</v>
          </cell>
          <cell r="D24">
            <v>26767</v>
          </cell>
          <cell r="E24">
            <v>34359</v>
          </cell>
          <cell r="F24">
            <v>0.22</v>
          </cell>
          <cell r="G24">
            <v>0.78</v>
          </cell>
        </row>
        <row r="25">
          <cell r="A25">
            <v>560051</v>
          </cell>
          <cell r="B25" t="str">
            <v>БУЗУЛУКСКАЯ РБ</v>
          </cell>
          <cell r="C25">
            <v>6311</v>
          </cell>
          <cell r="D25">
            <v>22677</v>
          </cell>
          <cell r="E25">
            <v>28988</v>
          </cell>
          <cell r="F25">
            <v>0.22</v>
          </cell>
          <cell r="G25">
            <v>0.78</v>
          </cell>
        </row>
        <row r="26">
          <cell r="A26">
            <v>560052</v>
          </cell>
          <cell r="B26" t="str">
            <v>АБДУЛИНСКАЯ ГБ</v>
          </cell>
          <cell r="C26">
            <v>5615</v>
          </cell>
          <cell r="D26">
            <v>18253</v>
          </cell>
          <cell r="E26">
            <v>23868</v>
          </cell>
          <cell r="F26">
            <v>0.24</v>
          </cell>
          <cell r="G26">
            <v>0.76</v>
          </cell>
        </row>
        <row r="27">
          <cell r="A27">
            <v>560053</v>
          </cell>
          <cell r="B27" t="str">
            <v>АДАМОВСКАЯ РБ</v>
          </cell>
          <cell r="C27">
            <v>4839</v>
          </cell>
          <cell r="D27">
            <v>16452</v>
          </cell>
          <cell r="E27">
            <v>21291</v>
          </cell>
          <cell r="F27">
            <v>0.23</v>
          </cell>
          <cell r="G27">
            <v>0.77</v>
          </cell>
        </row>
        <row r="28">
          <cell r="A28">
            <v>560054</v>
          </cell>
          <cell r="B28" t="str">
            <v>АКБУЛАКСКАЯ РБ</v>
          </cell>
          <cell r="C28">
            <v>5390</v>
          </cell>
          <cell r="D28">
            <v>16280</v>
          </cell>
          <cell r="E28">
            <v>21670</v>
          </cell>
          <cell r="F28">
            <v>0.25</v>
          </cell>
          <cell r="G28">
            <v>0.75</v>
          </cell>
        </row>
        <row r="29">
          <cell r="A29">
            <v>560055</v>
          </cell>
          <cell r="B29" t="str">
            <v>АЛЕКСАНДРОВСКАЯ РБ</v>
          </cell>
          <cell r="C29">
            <v>2910</v>
          </cell>
          <cell r="D29">
            <v>11662</v>
          </cell>
          <cell r="E29">
            <v>14572</v>
          </cell>
          <cell r="F29">
            <v>0.2</v>
          </cell>
          <cell r="G29">
            <v>0.8</v>
          </cell>
        </row>
        <row r="30">
          <cell r="A30">
            <v>560056</v>
          </cell>
          <cell r="B30" t="str">
            <v>АСЕКЕЕВСКАЯ РБ</v>
          </cell>
          <cell r="C30">
            <v>3504</v>
          </cell>
          <cell r="D30">
            <v>15789</v>
          </cell>
          <cell r="E30">
            <v>19293</v>
          </cell>
          <cell r="F30">
            <v>0.18</v>
          </cell>
          <cell r="G30">
            <v>0.82</v>
          </cell>
        </row>
        <row r="31">
          <cell r="A31">
            <v>560057</v>
          </cell>
          <cell r="B31" t="str">
            <v>БЕЛЯЕВСКАЯ РБ</v>
          </cell>
          <cell r="C31">
            <v>3417</v>
          </cell>
          <cell r="D31">
            <v>12738</v>
          </cell>
          <cell r="E31">
            <v>16155</v>
          </cell>
          <cell r="F31">
            <v>0.21</v>
          </cell>
          <cell r="G31">
            <v>0.79</v>
          </cell>
        </row>
        <row r="32">
          <cell r="A32">
            <v>560058</v>
          </cell>
          <cell r="B32" t="str">
            <v>ГАЙСКАЯ ГБ</v>
          </cell>
          <cell r="C32">
            <v>9796</v>
          </cell>
          <cell r="D32">
            <v>34904</v>
          </cell>
          <cell r="E32">
            <v>44700</v>
          </cell>
          <cell r="F32">
            <v>0.22</v>
          </cell>
          <cell r="G32">
            <v>0.78</v>
          </cell>
        </row>
        <row r="33">
          <cell r="A33">
            <v>560059</v>
          </cell>
          <cell r="B33" t="str">
            <v>ГРАЧЕВСКАЯ РБ</v>
          </cell>
          <cell r="C33">
            <v>2710</v>
          </cell>
          <cell r="D33">
            <v>10962</v>
          </cell>
          <cell r="E33">
            <v>13672</v>
          </cell>
          <cell r="F33">
            <v>0.2</v>
          </cell>
          <cell r="G33">
            <v>0.8</v>
          </cell>
        </row>
        <row r="34">
          <cell r="A34">
            <v>560060</v>
          </cell>
          <cell r="B34" t="str">
            <v>ДОМБАРОВСКАЯ РБ</v>
          </cell>
          <cell r="C34">
            <v>3747</v>
          </cell>
          <cell r="D34">
            <v>12439</v>
          </cell>
          <cell r="E34">
            <v>16186</v>
          </cell>
          <cell r="F34">
            <v>0.23</v>
          </cell>
          <cell r="G34">
            <v>0.77</v>
          </cell>
        </row>
        <row r="35">
          <cell r="A35">
            <v>560061</v>
          </cell>
          <cell r="B35" t="str">
            <v>ИЛЕКСКАЯ РБ</v>
          </cell>
          <cell r="C35">
            <v>5076</v>
          </cell>
          <cell r="D35">
            <v>17734</v>
          </cell>
          <cell r="E35">
            <v>22810</v>
          </cell>
          <cell r="F35">
            <v>0.22</v>
          </cell>
          <cell r="G35">
            <v>0.78</v>
          </cell>
        </row>
        <row r="36">
          <cell r="A36">
            <v>560062</v>
          </cell>
          <cell r="B36" t="str">
            <v>КВАРКЕНСКАЯ РБ</v>
          </cell>
          <cell r="C36">
            <v>3383</v>
          </cell>
          <cell r="D36">
            <v>13637</v>
          </cell>
          <cell r="E36">
            <v>17020</v>
          </cell>
          <cell r="F36">
            <v>0.2</v>
          </cell>
          <cell r="G36">
            <v>0.8</v>
          </cell>
        </row>
        <row r="37">
          <cell r="A37">
            <v>560063</v>
          </cell>
          <cell r="B37" t="str">
            <v>КРАСНОГВАРДЕЙСКАЯ РБ</v>
          </cell>
          <cell r="C37">
            <v>4251</v>
          </cell>
          <cell r="D37">
            <v>14351</v>
          </cell>
          <cell r="E37">
            <v>18602</v>
          </cell>
          <cell r="F37">
            <v>0.23</v>
          </cell>
          <cell r="G37">
            <v>0.77</v>
          </cell>
        </row>
        <row r="38">
          <cell r="A38">
            <v>560064</v>
          </cell>
          <cell r="B38" t="str">
            <v>КУВАНДЫКСКАЯ ГБ</v>
          </cell>
          <cell r="C38">
            <v>9300</v>
          </cell>
          <cell r="D38">
            <v>31379</v>
          </cell>
          <cell r="E38">
            <v>40679</v>
          </cell>
          <cell r="F38">
            <v>0.23</v>
          </cell>
          <cell r="G38">
            <v>0.77</v>
          </cell>
        </row>
        <row r="39">
          <cell r="A39">
            <v>560065</v>
          </cell>
          <cell r="B39" t="str">
            <v>КУРМАНАЕВСКАЯ РБ</v>
          </cell>
          <cell r="C39">
            <v>3139</v>
          </cell>
          <cell r="D39">
            <v>13314</v>
          </cell>
          <cell r="E39">
            <v>16453</v>
          </cell>
          <cell r="F39">
            <v>0.19</v>
          </cell>
          <cell r="G39">
            <v>0.81</v>
          </cell>
        </row>
        <row r="40">
          <cell r="A40">
            <v>560066</v>
          </cell>
          <cell r="B40" t="str">
            <v>МАТВЕЕВСКАЯ РБ</v>
          </cell>
          <cell r="C40">
            <v>2318</v>
          </cell>
          <cell r="D40">
            <v>9186</v>
          </cell>
          <cell r="E40">
            <v>11504</v>
          </cell>
          <cell r="F40">
            <v>0.2</v>
          </cell>
          <cell r="G40">
            <v>0.8</v>
          </cell>
        </row>
        <row r="41">
          <cell r="A41">
            <v>560067</v>
          </cell>
          <cell r="B41" t="str">
            <v>НОВООРСКАЯ РБ</v>
          </cell>
          <cell r="C41">
            <v>6959</v>
          </cell>
          <cell r="D41">
            <v>22123</v>
          </cell>
          <cell r="E41">
            <v>29082</v>
          </cell>
          <cell r="F41">
            <v>0.24</v>
          </cell>
          <cell r="G41">
            <v>0.76</v>
          </cell>
        </row>
        <row r="42">
          <cell r="A42">
            <v>560068</v>
          </cell>
          <cell r="B42" t="str">
            <v>НОВОСЕРГИЕВСКАЯ РБ</v>
          </cell>
          <cell r="C42">
            <v>7364</v>
          </cell>
          <cell r="D42">
            <v>25588</v>
          </cell>
          <cell r="E42">
            <v>32952</v>
          </cell>
          <cell r="F42">
            <v>0.22</v>
          </cell>
          <cell r="G42">
            <v>0.78</v>
          </cell>
        </row>
        <row r="43">
          <cell r="A43">
            <v>560069</v>
          </cell>
          <cell r="B43" t="str">
            <v>ОКТЯБРЬСКАЯ РБ</v>
          </cell>
          <cell r="C43">
            <v>4383</v>
          </cell>
          <cell r="D43">
            <v>15863</v>
          </cell>
          <cell r="E43">
            <v>20246</v>
          </cell>
          <cell r="F43">
            <v>0.22</v>
          </cell>
          <cell r="G43">
            <v>0.78</v>
          </cell>
        </row>
        <row r="44">
          <cell r="A44">
            <v>560070</v>
          </cell>
          <cell r="B44" t="str">
            <v>ОРЕНБУРГСКАЯ РБ</v>
          </cell>
          <cell r="C44">
            <v>18114</v>
          </cell>
          <cell r="D44">
            <v>56111</v>
          </cell>
          <cell r="E44">
            <v>74225</v>
          </cell>
          <cell r="F44">
            <v>0.24</v>
          </cell>
          <cell r="G44">
            <v>0.76</v>
          </cell>
        </row>
        <row r="45">
          <cell r="A45">
            <v>560071</v>
          </cell>
          <cell r="B45" t="str">
            <v>ПЕРВОМАЙСКАЯ РБ</v>
          </cell>
          <cell r="C45">
            <v>5992</v>
          </cell>
          <cell r="D45">
            <v>18197</v>
          </cell>
          <cell r="E45">
            <v>24189</v>
          </cell>
          <cell r="F45">
            <v>0.25</v>
          </cell>
          <cell r="G45">
            <v>0.75</v>
          </cell>
        </row>
        <row r="46">
          <cell r="A46">
            <v>560072</v>
          </cell>
          <cell r="B46" t="str">
            <v>ПЕРЕВОЛОЦКАЯ РБ</v>
          </cell>
          <cell r="C46">
            <v>5361</v>
          </cell>
          <cell r="D46">
            <v>19841</v>
          </cell>
          <cell r="E46">
            <v>25202</v>
          </cell>
          <cell r="F46">
            <v>0.21</v>
          </cell>
          <cell r="G46">
            <v>0.79</v>
          </cell>
        </row>
        <row r="47">
          <cell r="A47">
            <v>560073</v>
          </cell>
          <cell r="B47" t="str">
            <v>ПОНОМАРЕВСКАЯ РБ</v>
          </cell>
          <cell r="C47">
            <v>2284</v>
          </cell>
          <cell r="D47">
            <v>11177</v>
          </cell>
          <cell r="E47">
            <v>13461</v>
          </cell>
          <cell r="F47">
            <v>0.17</v>
          </cell>
          <cell r="G47">
            <v>0.83</v>
          </cell>
        </row>
        <row r="48">
          <cell r="A48">
            <v>560074</v>
          </cell>
          <cell r="B48" t="str">
            <v>САКМАРСКАЯ  РБ</v>
          </cell>
          <cell r="C48">
            <v>5400</v>
          </cell>
          <cell r="D48">
            <v>17424</v>
          </cell>
          <cell r="E48">
            <v>22824</v>
          </cell>
          <cell r="F48">
            <v>0.24</v>
          </cell>
          <cell r="G48">
            <v>0.76</v>
          </cell>
        </row>
        <row r="49">
          <cell r="A49">
            <v>560075</v>
          </cell>
          <cell r="B49" t="str">
            <v>САРАКТАШСКАЯ РБ</v>
          </cell>
          <cell r="C49">
            <v>9023</v>
          </cell>
          <cell r="D49">
            <v>29935</v>
          </cell>
          <cell r="E49">
            <v>38958</v>
          </cell>
          <cell r="F49">
            <v>0.23</v>
          </cell>
          <cell r="G49">
            <v>0.77</v>
          </cell>
        </row>
        <row r="50">
          <cell r="A50">
            <v>560076</v>
          </cell>
          <cell r="B50" t="str">
            <v>СВЕТЛИНСКАЯ РБ</v>
          </cell>
          <cell r="C50">
            <v>2608</v>
          </cell>
          <cell r="D50">
            <v>9274</v>
          </cell>
          <cell r="E50">
            <v>11882</v>
          </cell>
          <cell r="F50">
            <v>0.22</v>
          </cell>
          <cell r="G50">
            <v>0.78</v>
          </cell>
        </row>
        <row r="51">
          <cell r="A51">
            <v>560077</v>
          </cell>
          <cell r="B51" t="str">
            <v>СЕВЕРНАЯ РБ</v>
          </cell>
          <cell r="C51">
            <v>2251</v>
          </cell>
          <cell r="D51">
            <v>10981</v>
          </cell>
          <cell r="E51">
            <v>13232</v>
          </cell>
          <cell r="F51">
            <v>0.17</v>
          </cell>
          <cell r="G51">
            <v>0.83</v>
          </cell>
        </row>
        <row r="52">
          <cell r="A52">
            <v>560078</v>
          </cell>
          <cell r="B52" t="str">
            <v>СОЛЬ-ИЛЕЦКАЯ ГБ</v>
          </cell>
          <cell r="C52">
            <v>11277</v>
          </cell>
          <cell r="D52">
            <v>34083</v>
          </cell>
          <cell r="E52">
            <v>45360</v>
          </cell>
          <cell r="F52">
            <v>0.25</v>
          </cell>
          <cell r="G52">
            <v>0.75</v>
          </cell>
        </row>
        <row r="53">
          <cell r="A53">
            <v>560079</v>
          </cell>
          <cell r="B53" t="str">
            <v>СОРОЧИНСКАЯ РБ</v>
          </cell>
          <cell r="C53">
            <v>9617</v>
          </cell>
          <cell r="D53">
            <v>33649</v>
          </cell>
          <cell r="E53">
            <v>43266</v>
          </cell>
          <cell r="F53">
            <v>0.22</v>
          </cell>
          <cell r="G53">
            <v>0.78</v>
          </cell>
        </row>
        <row r="54">
          <cell r="A54">
            <v>560080</v>
          </cell>
          <cell r="B54" t="str">
            <v>ТАШЛИНСКАЯ РБ</v>
          </cell>
          <cell r="C54">
            <v>5061</v>
          </cell>
          <cell r="D54">
            <v>17534</v>
          </cell>
          <cell r="E54">
            <v>22595</v>
          </cell>
          <cell r="F54">
            <v>0.22</v>
          </cell>
          <cell r="G54">
            <v>0.78</v>
          </cell>
        </row>
        <row r="55">
          <cell r="A55">
            <v>560081</v>
          </cell>
          <cell r="B55" t="str">
            <v>ТОЦКАЯ РБ</v>
          </cell>
          <cell r="C55">
            <v>6642</v>
          </cell>
          <cell r="D55">
            <v>20270</v>
          </cell>
          <cell r="E55">
            <v>26912</v>
          </cell>
          <cell r="F55">
            <v>0.25</v>
          </cell>
          <cell r="G55">
            <v>0.75</v>
          </cell>
        </row>
        <row r="56">
          <cell r="A56">
            <v>560082</v>
          </cell>
          <cell r="B56" t="str">
            <v>ТЮЛЬГАНСКАЯ РБ</v>
          </cell>
          <cell r="C56">
            <v>3817</v>
          </cell>
          <cell r="D56">
            <v>15810</v>
          </cell>
          <cell r="E56">
            <v>19627</v>
          </cell>
          <cell r="F56">
            <v>0.19</v>
          </cell>
          <cell r="G56">
            <v>0.81</v>
          </cell>
        </row>
        <row r="57">
          <cell r="A57">
            <v>560083</v>
          </cell>
          <cell r="B57" t="str">
            <v>ШАРЛЫКСКАЯ РБ</v>
          </cell>
          <cell r="C57">
            <v>3354</v>
          </cell>
          <cell r="D57">
            <v>14283</v>
          </cell>
          <cell r="E57">
            <v>17637</v>
          </cell>
          <cell r="F57">
            <v>0.19</v>
          </cell>
          <cell r="G57">
            <v>0.81</v>
          </cell>
        </row>
        <row r="58">
          <cell r="A58">
            <v>560084</v>
          </cell>
          <cell r="B58" t="str">
            <v>ЯСНЕНСКАЯ ГБ</v>
          </cell>
          <cell r="C58">
            <v>7555</v>
          </cell>
          <cell r="D58">
            <v>21593</v>
          </cell>
          <cell r="E58">
            <v>29148</v>
          </cell>
          <cell r="F58">
            <v>0.26</v>
          </cell>
          <cell r="G58">
            <v>0.74</v>
          </cell>
        </row>
        <row r="59">
          <cell r="A59">
            <v>560085</v>
          </cell>
          <cell r="B59" t="str">
            <v>СТУДЕНЧЕСКАЯ ПОЛИКЛИНИКА ОГУ</v>
          </cell>
          <cell r="C59">
            <v>817</v>
          </cell>
          <cell r="D59">
            <v>9918</v>
          </cell>
          <cell r="E59">
            <v>10735</v>
          </cell>
          <cell r="F59">
            <v>0.08</v>
          </cell>
          <cell r="G59">
            <v>0.92</v>
          </cell>
        </row>
        <row r="60">
          <cell r="A60">
            <v>560086</v>
          </cell>
          <cell r="B60" t="str">
            <v>ОРЕНБУРГ ОКБ НА СТ. ОРЕНБУРГ</v>
          </cell>
          <cell r="C60">
            <v>864</v>
          </cell>
          <cell r="D60">
            <v>18263</v>
          </cell>
          <cell r="E60">
            <v>19127</v>
          </cell>
          <cell r="F60">
            <v>0.05</v>
          </cell>
          <cell r="G60">
            <v>0.95</v>
          </cell>
        </row>
        <row r="61">
          <cell r="A61">
            <v>560087</v>
          </cell>
          <cell r="B61" t="str">
            <v>ОРСКАЯ УБ НА СТ. ОРСК</v>
          </cell>
          <cell r="C61">
            <v>0</v>
          </cell>
          <cell r="D61">
            <v>23588</v>
          </cell>
          <cell r="E61">
            <v>23588</v>
          </cell>
          <cell r="F61">
            <v>0</v>
          </cell>
          <cell r="G61">
            <v>1</v>
          </cell>
        </row>
        <row r="62">
          <cell r="A62">
            <v>560088</v>
          </cell>
          <cell r="B62" t="str">
            <v>БУЗУЛУКСКАЯ УЗЛ.  Б-ЦА НА СТ.  БУЗУЛУК</v>
          </cell>
          <cell r="C62">
            <v>0</v>
          </cell>
          <cell r="D62">
            <v>5451</v>
          </cell>
          <cell r="E62">
            <v>5451</v>
          </cell>
          <cell r="F62">
            <v>0</v>
          </cell>
          <cell r="G62">
            <v>1</v>
          </cell>
        </row>
        <row r="63">
          <cell r="A63">
            <v>560089</v>
          </cell>
          <cell r="B63" t="str">
            <v>АБДУЛИНСКАЯ УЗЛ. ПОЛ-КА НА СТ. АБДУЛИНО</v>
          </cell>
          <cell r="C63">
            <v>0</v>
          </cell>
          <cell r="D63">
            <v>3632</v>
          </cell>
          <cell r="E63">
            <v>3632</v>
          </cell>
          <cell r="F63">
            <v>0</v>
          </cell>
          <cell r="G63">
            <v>1</v>
          </cell>
        </row>
        <row r="64">
          <cell r="A64">
            <v>560096</v>
          </cell>
          <cell r="B64" t="str">
            <v>ОРЕНБУРГ ФИЛИАЛ № 3 ФГКУ "426 ВГ" МО РФ</v>
          </cell>
          <cell r="C64">
            <v>39</v>
          </cell>
          <cell r="D64">
            <v>539</v>
          </cell>
          <cell r="E64">
            <v>578</v>
          </cell>
          <cell r="F64">
            <v>7.0000000000000007E-2</v>
          </cell>
          <cell r="G64">
            <v>0.93</v>
          </cell>
        </row>
        <row r="65">
          <cell r="A65">
            <v>560098</v>
          </cell>
          <cell r="B65" t="str">
            <v xml:space="preserve">ФКУЗ МСЧ-56 ФСИН РОССИИ </v>
          </cell>
          <cell r="C65">
            <v>0</v>
          </cell>
          <cell r="D65">
            <v>6026</v>
          </cell>
          <cell r="E65">
            <v>6026</v>
          </cell>
          <cell r="F65">
            <v>0</v>
          </cell>
          <cell r="G65">
            <v>1</v>
          </cell>
        </row>
        <row r="66">
          <cell r="A66">
            <v>560099</v>
          </cell>
          <cell r="B66" t="str">
            <v>МСЧ МВД ПО ОРЕНБУРГСКОЙ ОБЛАСТИ</v>
          </cell>
          <cell r="C66">
            <v>162</v>
          </cell>
          <cell r="D66">
            <v>2456</v>
          </cell>
          <cell r="E66">
            <v>2618</v>
          </cell>
          <cell r="F66">
            <v>0.06</v>
          </cell>
          <cell r="G66">
            <v>0.94</v>
          </cell>
        </row>
        <row r="67">
          <cell r="A67">
            <v>560101</v>
          </cell>
          <cell r="B67" t="str">
            <v>ОРЕНБУРГ ООО "КЛИНИКА ПРОМЫШЛЕННОЙ МЕДИЦИНЫ"</v>
          </cell>
          <cell r="C67">
            <v>0</v>
          </cell>
          <cell r="D67">
            <v>10249</v>
          </cell>
          <cell r="E67">
            <v>10249</v>
          </cell>
          <cell r="F67">
            <v>0</v>
          </cell>
          <cell r="G67">
            <v>1</v>
          </cell>
        </row>
        <row r="68">
          <cell r="A68">
            <v>560206</v>
          </cell>
          <cell r="B68" t="str">
            <v>НОВОТРОИЦК БОЛЬНИЦА СКОРОЙ МЕДИЦИНСКОЙ ПОМОЩИ</v>
          </cell>
          <cell r="C68">
            <v>228</v>
          </cell>
          <cell r="D68">
            <v>75429</v>
          </cell>
          <cell r="E68">
            <v>75657</v>
          </cell>
          <cell r="F68">
            <v>0</v>
          </cell>
          <cell r="G6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view="pageBreakPreview" zoomScale="140" zoomScaleNormal="100" zoomScaleSheetLayoutView="140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F15" sqref="F15"/>
    </sheetView>
  </sheetViews>
  <sheetFormatPr defaultRowHeight="15" x14ac:dyDescent="0.25"/>
  <cols>
    <col min="1" max="1" width="4.7109375" customWidth="1"/>
    <col min="2" max="2" width="27" customWidth="1"/>
    <col min="3" max="3" width="35.28515625" style="9" customWidth="1"/>
    <col min="4" max="4" width="7.7109375" style="157" customWidth="1"/>
    <col min="5" max="5" width="12.7109375" customWidth="1"/>
    <col min="6" max="6" width="16.5703125" customWidth="1"/>
  </cols>
  <sheetData>
    <row r="1" spans="1:6" ht="36.75" customHeight="1" x14ac:dyDescent="0.25">
      <c r="A1" s="134"/>
      <c r="B1" s="135"/>
      <c r="C1" s="135"/>
      <c r="D1" s="384" t="s">
        <v>509</v>
      </c>
      <c r="E1" s="384"/>
      <c r="F1" s="384"/>
    </row>
    <row r="2" spans="1:6" ht="36.75" customHeight="1" x14ac:dyDescent="0.25">
      <c r="A2" s="385" t="s">
        <v>323</v>
      </c>
      <c r="B2" s="385"/>
      <c r="C2" s="385"/>
      <c r="D2" s="385"/>
      <c r="E2" s="385"/>
      <c r="F2" s="385"/>
    </row>
    <row r="3" spans="1:6" ht="36" customHeight="1" x14ac:dyDescent="0.25">
      <c r="A3" s="379" t="s">
        <v>286</v>
      </c>
      <c r="B3" s="380" t="s">
        <v>167</v>
      </c>
      <c r="C3" s="382" t="s">
        <v>287</v>
      </c>
      <c r="D3" s="368" t="s">
        <v>288</v>
      </c>
      <c r="E3" s="136" t="s">
        <v>383</v>
      </c>
      <c r="F3" s="137" t="s">
        <v>289</v>
      </c>
    </row>
    <row r="4" spans="1:6" x14ac:dyDescent="0.25">
      <c r="A4" s="379"/>
      <c r="B4" s="381"/>
      <c r="C4" s="383"/>
      <c r="D4" s="368"/>
      <c r="E4" s="138" t="s">
        <v>5</v>
      </c>
      <c r="F4" s="139" t="s">
        <v>290</v>
      </c>
    </row>
    <row r="5" spans="1:6" ht="15" customHeight="1" x14ac:dyDescent="0.25">
      <c r="A5" s="362">
        <v>1</v>
      </c>
      <c r="B5" s="366" t="s">
        <v>291</v>
      </c>
      <c r="C5" s="362" t="s">
        <v>292</v>
      </c>
      <c r="D5" s="215">
        <v>27</v>
      </c>
      <c r="E5" s="218">
        <v>450</v>
      </c>
      <c r="F5" s="140">
        <v>87582820.5</v>
      </c>
    </row>
    <row r="6" spans="1:6" x14ac:dyDescent="0.25">
      <c r="A6" s="363"/>
      <c r="B6" s="366"/>
      <c r="C6" s="363"/>
      <c r="D6" s="215">
        <v>28</v>
      </c>
      <c r="E6" s="218">
        <v>250</v>
      </c>
      <c r="F6" s="140">
        <v>43383880</v>
      </c>
    </row>
    <row r="7" spans="1:6" x14ac:dyDescent="0.25">
      <c r="A7" s="363"/>
      <c r="B7" s="366"/>
      <c r="C7" s="363"/>
      <c r="D7" s="215">
        <v>29</v>
      </c>
      <c r="E7" s="141">
        <v>280</v>
      </c>
      <c r="F7" s="140">
        <v>35770162.399999999</v>
      </c>
    </row>
    <row r="8" spans="1:6" x14ac:dyDescent="0.25">
      <c r="A8" s="363"/>
      <c r="B8" s="366"/>
      <c r="C8" s="364"/>
      <c r="D8" s="215">
        <v>31</v>
      </c>
      <c r="E8" s="141">
        <v>180</v>
      </c>
      <c r="F8" s="140">
        <v>37960077.600000001</v>
      </c>
    </row>
    <row r="9" spans="1:6" x14ac:dyDescent="0.25">
      <c r="A9" s="363"/>
      <c r="B9" s="366"/>
      <c r="C9" s="142" t="s">
        <v>293</v>
      </c>
      <c r="D9" s="143"/>
      <c r="E9" s="144">
        <v>1160</v>
      </c>
      <c r="F9" s="145">
        <v>204696940.5</v>
      </c>
    </row>
    <row r="10" spans="1:6" x14ac:dyDescent="0.25">
      <c r="A10" s="363"/>
      <c r="B10" s="366"/>
      <c r="C10" s="214" t="s">
        <v>294</v>
      </c>
      <c r="D10" s="214">
        <v>38</v>
      </c>
      <c r="E10" s="141">
        <v>110</v>
      </c>
      <c r="F10" s="140">
        <v>9417065.9000000004</v>
      </c>
    </row>
    <row r="11" spans="1:6" x14ac:dyDescent="0.25">
      <c r="A11" s="363"/>
      <c r="B11" s="366"/>
      <c r="C11" s="142" t="s">
        <v>293</v>
      </c>
      <c r="D11" s="143"/>
      <c r="E11" s="144">
        <v>110</v>
      </c>
      <c r="F11" s="145">
        <v>9417065.9000000004</v>
      </c>
    </row>
    <row r="12" spans="1:6" x14ac:dyDescent="0.25">
      <c r="A12" s="363"/>
      <c r="B12" s="366"/>
      <c r="C12" s="216" t="s">
        <v>295</v>
      </c>
      <c r="D12" s="215">
        <v>6</v>
      </c>
      <c r="E12" s="141">
        <v>35</v>
      </c>
      <c r="F12" s="140">
        <v>4723820.1500000004</v>
      </c>
    </row>
    <row r="13" spans="1:6" x14ac:dyDescent="0.25">
      <c r="A13" s="363"/>
      <c r="B13" s="366"/>
      <c r="C13" s="142" t="s">
        <v>293</v>
      </c>
      <c r="D13" s="143"/>
      <c r="E13" s="144">
        <v>35</v>
      </c>
      <c r="F13" s="145">
        <v>4723820.1500000004</v>
      </c>
    </row>
    <row r="14" spans="1:6" x14ac:dyDescent="0.25">
      <c r="A14" s="363"/>
      <c r="B14" s="366"/>
      <c r="C14" s="369" t="s">
        <v>297</v>
      </c>
      <c r="D14" s="215">
        <v>19</v>
      </c>
      <c r="E14" s="214">
        <v>3</v>
      </c>
      <c r="F14" s="140">
        <v>308987.34000000003</v>
      </c>
    </row>
    <row r="15" spans="1:6" x14ac:dyDescent="0.25">
      <c r="A15" s="363"/>
      <c r="B15" s="366"/>
      <c r="C15" s="369"/>
      <c r="D15" s="215">
        <v>20</v>
      </c>
      <c r="E15" s="214">
        <v>5</v>
      </c>
      <c r="F15" s="140">
        <v>308428.65000000002</v>
      </c>
    </row>
    <row r="16" spans="1:6" x14ac:dyDescent="0.25">
      <c r="A16" s="363"/>
      <c r="B16" s="366"/>
      <c r="C16" s="142" t="s">
        <v>293</v>
      </c>
      <c r="D16" s="143"/>
      <c r="E16" s="144">
        <v>8</v>
      </c>
      <c r="F16" s="145">
        <v>617415.99</v>
      </c>
    </row>
    <row r="17" spans="1:6" x14ac:dyDescent="0.25">
      <c r="A17" s="363"/>
      <c r="B17" s="366"/>
      <c r="C17" s="369" t="s">
        <v>298</v>
      </c>
      <c r="D17" s="215">
        <v>21</v>
      </c>
      <c r="E17" s="214">
        <v>285</v>
      </c>
      <c r="F17" s="140">
        <v>18334708.350000001</v>
      </c>
    </row>
    <row r="18" spans="1:6" x14ac:dyDescent="0.25">
      <c r="A18" s="363"/>
      <c r="B18" s="366"/>
      <c r="C18" s="369"/>
      <c r="D18" s="215">
        <v>22</v>
      </c>
      <c r="E18" s="214">
        <v>12</v>
      </c>
      <c r="F18" s="140">
        <v>948134.64</v>
      </c>
    </row>
    <row r="19" spans="1:6" x14ac:dyDescent="0.25">
      <c r="A19" s="363"/>
      <c r="B19" s="366"/>
      <c r="C19" s="142" t="s">
        <v>293</v>
      </c>
      <c r="D19" s="143"/>
      <c r="E19" s="142">
        <v>297</v>
      </c>
      <c r="F19" s="145">
        <v>19282842.989999998</v>
      </c>
    </row>
    <row r="20" spans="1:6" x14ac:dyDescent="0.25">
      <c r="A20" s="363"/>
      <c r="B20" s="366"/>
      <c r="C20" s="373" t="s">
        <v>299</v>
      </c>
      <c r="D20" s="215">
        <v>10</v>
      </c>
      <c r="E20" s="214">
        <v>55</v>
      </c>
      <c r="F20" s="140">
        <v>8091702.2999999998</v>
      </c>
    </row>
    <row r="21" spans="1:6" x14ac:dyDescent="0.25">
      <c r="A21" s="363"/>
      <c r="B21" s="366"/>
      <c r="C21" s="375"/>
      <c r="D21" s="215">
        <v>11</v>
      </c>
      <c r="E21" s="215">
        <v>15</v>
      </c>
      <c r="F21" s="140">
        <v>3402702.6</v>
      </c>
    </row>
    <row r="22" spans="1:6" x14ac:dyDescent="0.25">
      <c r="A22" s="363"/>
      <c r="B22" s="366"/>
      <c r="C22" s="374"/>
      <c r="D22" s="215">
        <v>12</v>
      </c>
      <c r="E22" s="215">
        <v>4</v>
      </c>
      <c r="F22" s="140">
        <v>575278.80000000005</v>
      </c>
    </row>
    <row r="23" spans="1:6" x14ac:dyDescent="0.25">
      <c r="A23" s="363"/>
      <c r="B23" s="366"/>
      <c r="C23" s="142" t="s">
        <v>293</v>
      </c>
      <c r="D23" s="143"/>
      <c r="E23" s="142">
        <v>74</v>
      </c>
      <c r="F23" s="145">
        <v>12069683.699999999</v>
      </c>
    </row>
    <row r="24" spans="1:6" x14ac:dyDescent="0.25">
      <c r="A24" s="363"/>
      <c r="B24" s="366"/>
      <c r="C24" s="214" t="s">
        <v>300</v>
      </c>
      <c r="D24" s="214">
        <v>26</v>
      </c>
      <c r="E24" s="214">
        <v>100</v>
      </c>
      <c r="F24" s="140">
        <v>11844699</v>
      </c>
    </row>
    <row r="25" spans="1:6" x14ac:dyDescent="0.25">
      <c r="A25" s="363"/>
      <c r="B25" s="366"/>
      <c r="C25" s="142" t="s">
        <v>293</v>
      </c>
      <c r="D25" s="143"/>
      <c r="E25" s="143">
        <v>100</v>
      </c>
      <c r="F25" s="145">
        <v>11844699</v>
      </c>
    </row>
    <row r="26" spans="1:6" x14ac:dyDescent="0.25">
      <c r="A26" s="363"/>
      <c r="B26" s="366"/>
      <c r="C26" s="373" t="s">
        <v>296</v>
      </c>
      <c r="D26" s="215">
        <v>16</v>
      </c>
      <c r="E26" s="214">
        <v>20</v>
      </c>
      <c r="F26" s="140">
        <v>2301671.4</v>
      </c>
    </row>
    <row r="27" spans="1:6" x14ac:dyDescent="0.25">
      <c r="A27" s="363"/>
      <c r="B27" s="366"/>
      <c r="C27" s="374"/>
      <c r="D27" s="215">
        <v>18</v>
      </c>
      <c r="E27" s="141">
        <v>85</v>
      </c>
      <c r="F27" s="140">
        <v>10273137.4</v>
      </c>
    </row>
    <row r="28" spans="1:6" x14ac:dyDescent="0.25">
      <c r="A28" s="363"/>
      <c r="B28" s="366"/>
      <c r="C28" s="142" t="s">
        <v>293</v>
      </c>
      <c r="D28" s="143"/>
      <c r="E28" s="143">
        <v>105</v>
      </c>
      <c r="F28" s="145">
        <v>12574808.800000001</v>
      </c>
    </row>
    <row r="29" spans="1:6" ht="15" customHeight="1" x14ac:dyDescent="0.25">
      <c r="A29" s="363"/>
      <c r="B29" s="366"/>
      <c r="C29" s="366" t="s">
        <v>301</v>
      </c>
      <c r="D29" s="214">
        <v>34</v>
      </c>
      <c r="E29" s="214">
        <v>60</v>
      </c>
      <c r="F29" s="140">
        <v>7501339.2000000002</v>
      </c>
    </row>
    <row r="30" spans="1:6" x14ac:dyDescent="0.25">
      <c r="A30" s="363"/>
      <c r="B30" s="366"/>
      <c r="C30" s="366"/>
      <c r="D30" s="215">
        <v>36</v>
      </c>
      <c r="E30" s="215">
        <v>65</v>
      </c>
      <c r="F30" s="140">
        <v>8588498.0999999996</v>
      </c>
    </row>
    <row r="31" spans="1:6" x14ac:dyDescent="0.25">
      <c r="A31" s="363"/>
      <c r="B31" s="366"/>
      <c r="C31" s="142" t="s">
        <v>293</v>
      </c>
      <c r="D31" s="143"/>
      <c r="E31" s="143">
        <v>125</v>
      </c>
      <c r="F31" s="145">
        <v>16089837.300000001</v>
      </c>
    </row>
    <row r="32" spans="1:6" ht="15" customHeight="1" x14ac:dyDescent="0.25">
      <c r="A32" s="363"/>
      <c r="B32" s="366"/>
      <c r="C32" s="371" t="s">
        <v>302</v>
      </c>
      <c r="D32" s="215">
        <v>1</v>
      </c>
      <c r="E32" s="215">
        <v>10</v>
      </c>
      <c r="F32" s="140">
        <v>1500040.8</v>
      </c>
    </row>
    <row r="33" spans="1:6" x14ac:dyDescent="0.25">
      <c r="A33" s="363"/>
      <c r="B33" s="366"/>
      <c r="C33" s="372"/>
      <c r="D33" s="215">
        <v>2</v>
      </c>
      <c r="E33" s="214">
        <v>5</v>
      </c>
      <c r="F33" s="140">
        <v>811658.65</v>
      </c>
    </row>
    <row r="34" spans="1:6" x14ac:dyDescent="0.25">
      <c r="A34" s="364"/>
      <c r="B34" s="366"/>
      <c r="C34" s="142" t="s">
        <v>293</v>
      </c>
      <c r="D34" s="142"/>
      <c r="E34" s="142">
        <v>15</v>
      </c>
      <c r="F34" s="145">
        <v>2311699.4500000002</v>
      </c>
    </row>
    <row r="35" spans="1:6" x14ac:dyDescent="0.25">
      <c r="A35" s="358" t="s">
        <v>303</v>
      </c>
      <c r="B35" s="358"/>
      <c r="C35" s="358"/>
      <c r="D35" s="358"/>
      <c r="E35" s="147">
        <v>2029</v>
      </c>
      <c r="F35" s="148">
        <v>293628813.77999997</v>
      </c>
    </row>
    <row r="36" spans="1:6" ht="15" customHeight="1" x14ac:dyDescent="0.25">
      <c r="A36" s="362">
        <v>2</v>
      </c>
      <c r="B36" s="362" t="s">
        <v>304</v>
      </c>
      <c r="C36" s="373" t="s">
        <v>294</v>
      </c>
      <c r="D36" s="215">
        <v>38</v>
      </c>
      <c r="E36" s="215">
        <v>280</v>
      </c>
      <c r="F36" s="149">
        <v>23970713.199999999</v>
      </c>
    </row>
    <row r="37" spans="1:6" x14ac:dyDescent="0.25">
      <c r="A37" s="363"/>
      <c r="B37" s="363"/>
      <c r="C37" s="374"/>
      <c r="D37" s="215">
        <v>39</v>
      </c>
      <c r="E37" s="215">
        <v>20</v>
      </c>
      <c r="F37" s="149">
        <v>2509618.2000000002</v>
      </c>
    </row>
    <row r="38" spans="1:6" x14ac:dyDescent="0.25">
      <c r="A38" s="363"/>
      <c r="B38" s="363"/>
      <c r="C38" s="142" t="s">
        <v>293</v>
      </c>
      <c r="D38" s="142"/>
      <c r="E38" s="142">
        <v>300</v>
      </c>
      <c r="F38" s="145">
        <v>26480331.399999999</v>
      </c>
    </row>
    <row r="39" spans="1:6" ht="15" customHeight="1" x14ac:dyDescent="0.25">
      <c r="A39" s="363"/>
      <c r="B39" s="363"/>
      <c r="C39" s="368" t="s">
        <v>305</v>
      </c>
      <c r="D39" s="215">
        <v>14</v>
      </c>
      <c r="E39" s="215">
        <v>225</v>
      </c>
      <c r="F39" s="149">
        <v>50545197</v>
      </c>
    </row>
    <row r="40" spans="1:6" x14ac:dyDescent="0.25">
      <c r="A40" s="363"/>
      <c r="B40" s="363"/>
      <c r="C40" s="368"/>
      <c r="D40" s="215">
        <v>15</v>
      </c>
      <c r="E40" s="214">
        <v>70</v>
      </c>
      <c r="F40" s="149">
        <v>23041304.300000001</v>
      </c>
    </row>
    <row r="41" spans="1:6" x14ac:dyDescent="0.25">
      <c r="A41" s="363"/>
      <c r="B41" s="363"/>
      <c r="C41" s="142" t="s">
        <v>293</v>
      </c>
      <c r="D41" s="142"/>
      <c r="E41" s="142">
        <v>295</v>
      </c>
      <c r="F41" s="145">
        <v>73586501.299999997</v>
      </c>
    </row>
    <row r="42" spans="1:6" ht="15" customHeight="1" x14ac:dyDescent="0.25">
      <c r="A42" s="363"/>
      <c r="B42" s="363"/>
      <c r="C42" s="368" t="s">
        <v>306</v>
      </c>
      <c r="D42" s="214">
        <v>32</v>
      </c>
      <c r="E42" s="215">
        <v>3</v>
      </c>
      <c r="F42" s="149">
        <v>389761.71</v>
      </c>
    </row>
    <row r="43" spans="1:6" x14ac:dyDescent="0.25">
      <c r="A43" s="363"/>
      <c r="B43" s="363"/>
      <c r="C43" s="368"/>
      <c r="D43" s="215">
        <v>33</v>
      </c>
      <c r="E43" s="215">
        <v>4</v>
      </c>
      <c r="F43" s="149">
        <v>909458.16</v>
      </c>
    </row>
    <row r="44" spans="1:6" x14ac:dyDescent="0.25">
      <c r="A44" s="363"/>
      <c r="B44" s="363"/>
      <c r="C44" s="142" t="s">
        <v>293</v>
      </c>
      <c r="D44" s="142"/>
      <c r="E44" s="142">
        <v>7</v>
      </c>
      <c r="F44" s="145">
        <v>1299219.8700000001</v>
      </c>
    </row>
    <row r="45" spans="1:6" x14ac:dyDescent="0.25">
      <c r="A45" s="363"/>
      <c r="B45" s="363"/>
      <c r="C45" s="219" t="s">
        <v>302</v>
      </c>
      <c r="D45" s="215">
        <v>1</v>
      </c>
      <c r="E45" s="215">
        <v>40</v>
      </c>
      <c r="F45" s="140">
        <v>6000163.2000000002</v>
      </c>
    </row>
    <row r="46" spans="1:6" x14ac:dyDescent="0.25">
      <c r="A46" s="364"/>
      <c r="B46" s="364"/>
      <c r="C46" s="142" t="s">
        <v>293</v>
      </c>
      <c r="D46" s="142"/>
      <c r="E46" s="142">
        <v>40</v>
      </c>
      <c r="F46" s="145">
        <v>6000163.2000000002</v>
      </c>
    </row>
    <row r="47" spans="1:6" x14ac:dyDescent="0.25">
      <c r="A47" s="358" t="s">
        <v>303</v>
      </c>
      <c r="B47" s="358"/>
      <c r="C47" s="358"/>
      <c r="D47" s="358"/>
      <c r="E47" s="147">
        <v>642</v>
      </c>
      <c r="F47" s="148">
        <v>107366215.77</v>
      </c>
    </row>
    <row r="48" spans="1:6" ht="15" customHeight="1" x14ac:dyDescent="0.25">
      <c r="A48" s="359">
        <v>3</v>
      </c>
      <c r="B48" s="362" t="s">
        <v>307</v>
      </c>
      <c r="C48" s="373" t="s">
        <v>308</v>
      </c>
      <c r="D48" s="214">
        <v>23</v>
      </c>
      <c r="E48" s="214">
        <v>8</v>
      </c>
      <c r="F48" s="149">
        <v>592841.92000000004</v>
      </c>
    </row>
    <row r="49" spans="1:6" x14ac:dyDescent="0.25">
      <c r="A49" s="360"/>
      <c r="B49" s="363"/>
      <c r="C49" s="374"/>
      <c r="D49" s="214">
        <v>25</v>
      </c>
      <c r="E49" s="214">
        <v>10</v>
      </c>
      <c r="F49" s="149">
        <v>885818.3</v>
      </c>
    </row>
    <row r="50" spans="1:6" x14ac:dyDescent="0.25">
      <c r="A50" s="360"/>
      <c r="B50" s="363"/>
      <c r="C50" s="142" t="s">
        <v>293</v>
      </c>
      <c r="D50" s="142"/>
      <c r="E50" s="142">
        <v>18</v>
      </c>
      <c r="F50" s="145">
        <v>1478660.22</v>
      </c>
    </row>
    <row r="51" spans="1:6" x14ac:dyDescent="0.25">
      <c r="A51" s="360"/>
      <c r="B51" s="363"/>
      <c r="C51" s="219" t="s">
        <v>313</v>
      </c>
      <c r="D51" s="215">
        <v>40</v>
      </c>
      <c r="E51" s="215">
        <v>27</v>
      </c>
      <c r="F51" s="140">
        <v>2999473.74</v>
      </c>
    </row>
    <row r="52" spans="1:6" x14ac:dyDescent="0.25">
      <c r="A52" s="361"/>
      <c r="B52" s="364"/>
      <c r="C52" s="142" t="s">
        <v>293</v>
      </c>
      <c r="D52" s="142"/>
      <c r="E52" s="142">
        <v>27</v>
      </c>
      <c r="F52" s="145">
        <v>2999473.74</v>
      </c>
    </row>
    <row r="53" spans="1:6" x14ac:dyDescent="0.25">
      <c r="A53" s="358" t="s">
        <v>303</v>
      </c>
      <c r="B53" s="358"/>
      <c r="C53" s="358"/>
      <c r="D53" s="358"/>
      <c r="E53" s="147">
        <v>45</v>
      </c>
      <c r="F53" s="148">
        <v>4478133.96</v>
      </c>
    </row>
    <row r="54" spans="1:6" ht="15" customHeight="1" x14ac:dyDescent="0.25">
      <c r="A54" s="367">
        <v>4</v>
      </c>
      <c r="B54" s="366" t="s">
        <v>309</v>
      </c>
      <c r="C54" s="366" t="s">
        <v>298</v>
      </c>
      <c r="D54" s="214">
        <v>21</v>
      </c>
      <c r="E54" s="214">
        <v>1150</v>
      </c>
      <c r="F54" s="149">
        <v>73982156.5</v>
      </c>
    </row>
    <row r="55" spans="1:6" x14ac:dyDescent="0.25">
      <c r="A55" s="367"/>
      <c r="B55" s="366"/>
      <c r="C55" s="366"/>
      <c r="D55" s="217">
        <v>22</v>
      </c>
      <c r="E55" s="217">
        <v>14</v>
      </c>
      <c r="F55" s="149">
        <v>1106157.08</v>
      </c>
    </row>
    <row r="56" spans="1:6" ht="23.25" customHeight="1" x14ac:dyDescent="0.25">
      <c r="A56" s="367"/>
      <c r="B56" s="366"/>
      <c r="C56" s="142" t="s">
        <v>293</v>
      </c>
      <c r="D56" s="142"/>
      <c r="E56" s="142">
        <v>1164</v>
      </c>
      <c r="F56" s="145">
        <v>75088313.579999998</v>
      </c>
    </row>
    <row r="57" spans="1:6" x14ac:dyDescent="0.25">
      <c r="A57" s="358" t="s">
        <v>303</v>
      </c>
      <c r="B57" s="358"/>
      <c r="C57" s="358"/>
      <c r="D57" s="358"/>
      <c r="E57" s="147">
        <v>1164</v>
      </c>
      <c r="F57" s="148">
        <v>75088313.579999998</v>
      </c>
    </row>
    <row r="58" spans="1:6" ht="25.5" customHeight="1" x14ac:dyDescent="0.25">
      <c r="A58" s="367">
        <v>5</v>
      </c>
      <c r="B58" s="368" t="s">
        <v>310</v>
      </c>
      <c r="C58" s="217" t="s">
        <v>296</v>
      </c>
      <c r="D58" s="215">
        <v>16</v>
      </c>
      <c r="E58" s="150">
        <v>249</v>
      </c>
      <c r="F58" s="149">
        <v>28655808.93</v>
      </c>
    </row>
    <row r="59" spans="1:6" ht="23.25" customHeight="1" x14ac:dyDescent="0.25">
      <c r="A59" s="367"/>
      <c r="B59" s="368"/>
      <c r="C59" s="142" t="s">
        <v>293</v>
      </c>
      <c r="D59" s="142"/>
      <c r="E59" s="142">
        <v>249</v>
      </c>
      <c r="F59" s="145">
        <v>28655808.93</v>
      </c>
    </row>
    <row r="60" spans="1:6" x14ac:dyDescent="0.25">
      <c r="A60" s="358" t="s">
        <v>303</v>
      </c>
      <c r="B60" s="358"/>
      <c r="C60" s="358"/>
      <c r="D60" s="358"/>
      <c r="E60" s="147">
        <v>249</v>
      </c>
      <c r="F60" s="148">
        <v>28655808.93</v>
      </c>
    </row>
    <row r="61" spans="1:6" ht="15" customHeight="1" x14ac:dyDescent="0.25">
      <c r="A61" s="367">
        <v>6</v>
      </c>
      <c r="B61" s="366" t="s">
        <v>311</v>
      </c>
      <c r="C61" s="216" t="s">
        <v>296</v>
      </c>
      <c r="D61" s="214">
        <v>16</v>
      </c>
      <c r="E61" s="214">
        <v>70</v>
      </c>
      <c r="F61" s="149">
        <v>8055849.9000000004</v>
      </c>
    </row>
    <row r="62" spans="1:6" ht="39" customHeight="1" x14ac:dyDescent="0.25">
      <c r="A62" s="367"/>
      <c r="B62" s="366"/>
      <c r="C62" s="142" t="s">
        <v>293</v>
      </c>
      <c r="D62" s="142"/>
      <c r="E62" s="142">
        <v>70</v>
      </c>
      <c r="F62" s="145">
        <v>8055849.9000000004</v>
      </c>
    </row>
    <row r="63" spans="1:6" x14ac:dyDescent="0.25">
      <c r="A63" s="358" t="s">
        <v>303</v>
      </c>
      <c r="B63" s="358"/>
      <c r="C63" s="358"/>
      <c r="D63" s="358"/>
      <c r="E63" s="147">
        <v>70</v>
      </c>
      <c r="F63" s="148">
        <v>8055849.9000000004</v>
      </c>
    </row>
    <row r="64" spans="1:6" ht="21" customHeight="1" x14ac:dyDescent="0.25">
      <c r="A64" s="376">
        <v>7</v>
      </c>
      <c r="B64" s="362" t="s">
        <v>312</v>
      </c>
      <c r="C64" s="219" t="s">
        <v>313</v>
      </c>
      <c r="D64" s="215">
        <v>40</v>
      </c>
      <c r="E64" s="215">
        <v>15</v>
      </c>
      <c r="F64" s="140">
        <v>1666374.3</v>
      </c>
    </row>
    <row r="65" spans="1:6" x14ac:dyDescent="0.25">
      <c r="A65" s="377"/>
      <c r="B65" s="363"/>
      <c r="C65" s="142" t="s">
        <v>293</v>
      </c>
      <c r="D65" s="142"/>
      <c r="E65" s="142">
        <v>15</v>
      </c>
      <c r="F65" s="145">
        <v>1666374.3</v>
      </c>
    </row>
    <row r="66" spans="1:6" x14ac:dyDescent="0.25">
      <c r="A66" s="377"/>
      <c r="B66" s="363"/>
      <c r="C66" s="214" t="s">
        <v>297</v>
      </c>
      <c r="D66" s="214">
        <v>19</v>
      </c>
      <c r="E66" s="215">
        <v>40</v>
      </c>
      <c r="F66" s="149">
        <v>4119831.2</v>
      </c>
    </row>
    <row r="67" spans="1:6" x14ac:dyDescent="0.25">
      <c r="A67" s="377"/>
      <c r="B67" s="363"/>
      <c r="C67" s="142" t="s">
        <v>293</v>
      </c>
      <c r="D67" s="142"/>
      <c r="E67" s="142">
        <v>40</v>
      </c>
      <c r="F67" s="145">
        <v>4119831.2</v>
      </c>
    </row>
    <row r="68" spans="1:6" ht="15" customHeight="1" x14ac:dyDescent="0.25">
      <c r="A68" s="377"/>
      <c r="B68" s="363"/>
      <c r="C68" s="371" t="s">
        <v>302</v>
      </c>
      <c r="D68" s="215">
        <v>1</v>
      </c>
      <c r="E68" s="215">
        <v>5</v>
      </c>
      <c r="F68" s="140">
        <v>750020.4</v>
      </c>
    </row>
    <row r="69" spans="1:6" x14ac:dyDescent="0.25">
      <c r="A69" s="377"/>
      <c r="B69" s="363"/>
      <c r="C69" s="372"/>
      <c r="D69" s="215">
        <v>2</v>
      </c>
      <c r="E69" s="214">
        <v>2</v>
      </c>
      <c r="F69" s="140">
        <v>324663.46000000002</v>
      </c>
    </row>
    <row r="70" spans="1:6" x14ac:dyDescent="0.25">
      <c r="A70" s="378"/>
      <c r="B70" s="364"/>
      <c r="C70" s="142" t="s">
        <v>293</v>
      </c>
      <c r="D70" s="142"/>
      <c r="E70" s="142">
        <v>7</v>
      </c>
      <c r="F70" s="145">
        <v>1074683.8600000001</v>
      </c>
    </row>
    <row r="71" spans="1:6" x14ac:dyDescent="0.25">
      <c r="A71" s="358" t="s">
        <v>303</v>
      </c>
      <c r="B71" s="358"/>
      <c r="C71" s="358"/>
      <c r="D71" s="358"/>
      <c r="E71" s="147">
        <v>62</v>
      </c>
      <c r="F71" s="148">
        <v>6860889.3600000003</v>
      </c>
    </row>
    <row r="72" spans="1:6" ht="15" customHeight="1" x14ac:dyDescent="0.25">
      <c r="A72" s="367">
        <v>8</v>
      </c>
      <c r="B72" s="368" t="s">
        <v>314</v>
      </c>
      <c r="C72" s="368" t="s">
        <v>301</v>
      </c>
      <c r="D72" s="217">
        <v>34</v>
      </c>
      <c r="E72" s="151">
        <v>250</v>
      </c>
      <c r="F72" s="149">
        <v>31255580</v>
      </c>
    </row>
    <row r="73" spans="1:6" x14ac:dyDescent="0.25">
      <c r="A73" s="367"/>
      <c r="B73" s="368"/>
      <c r="C73" s="368"/>
      <c r="D73" s="215">
        <v>35</v>
      </c>
      <c r="E73" s="217">
        <v>50</v>
      </c>
      <c r="F73" s="149">
        <v>9349031</v>
      </c>
    </row>
    <row r="74" spans="1:6" x14ac:dyDescent="0.25">
      <c r="A74" s="367"/>
      <c r="B74" s="368"/>
      <c r="C74" s="368"/>
      <c r="D74" s="215">
        <v>36</v>
      </c>
      <c r="E74" s="217">
        <v>320</v>
      </c>
      <c r="F74" s="149">
        <v>42281836.799999997</v>
      </c>
    </row>
    <row r="75" spans="1:6" x14ac:dyDescent="0.25">
      <c r="A75" s="367"/>
      <c r="B75" s="368"/>
      <c r="C75" s="368"/>
      <c r="D75" s="217">
        <v>37</v>
      </c>
      <c r="E75" s="217">
        <v>5</v>
      </c>
      <c r="F75" s="149">
        <v>1561332.2</v>
      </c>
    </row>
    <row r="76" spans="1:6" x14ac:dyDescent="0.25">
      <c r="A76" s="367"/>
      <c r="B76" s="368"/>
      <c r="C76" s="142" t="s">
        <v>293</v>
      </c>
      <c r="D76" s="142"/>
      <c r="E76" s="142">
        <v>625</v>
      </c>
      <c r="F76" s="145">
        <v>84447780</v>
      </c>
    </row>
    <row r="77" spans="1:6" x14ac:dyDescent="0.25">
      <c r="A77" s="358" t="s">
        <v>303</v>
      </c>
      <c r="B77" s="358"/>
      <c r="C77" s="358"/>
      <c r="D77" s="358"/>
      <c r="E77" s="147">
        <v>625</v>
      </c>
      <c r="F77" s="148">
        <v>84447780</v>
      </c>
    </row>
    <row r="78" spans="1:6" ht="31.5" customHeight="1" x14ac:dyDescent="0.25">
      <c r="A78" s="370">
        <v>9</v>
      </c>
      <c r="B78" s="366" t="s">
        <v>315</v>
      </c>
      <c r="C78" s="214" t="s">
        <v>316</v>
      </c>
      <c r="D78" s="218">
        <v>8</v>
      </c>
      <c r="E78" s="218">
        <v>5</v>
      </c>
      <c r="F78" s="140">
        <v>1162155.25</v>
      </c>
    </row>
    <row r="79" spans="1:6" x14ac:dyDescent="0.25">
      <c r="A79" s="370"/>
      <c r="B79" s="366"/>
      <c r="C79" s="142" t="s">
        <v>293</v>
      </c>
      <c r="D79" s="143"/>
      <c r="E79" s="144">
        <v>5</v>
      </c>
      <c r="F79" s="145">
        <v>1162155.25</v>
      </c>
    </row>
    <row r="80" spans="1:6" x14ac:dyDescent="0.25">
      <c r="A80" s="370"/>
      <c r="B80" s="366"/>
      <c r="C80" s="214" t="s">
        <v>294</v>
      </c>
      <c r="D80" s="218">
        <v>38</v>
      </c>
      <c r="E80" s="218">
        <v>27</v>
      </c>
      <c r="F80" s="140">
        <v>2311461.63</v>
      </c>
    </row>
    <row r="81" spans="1:6" x14ac:dyDescent="0.25">
      <c r="A81" s="370"/>
      <c r="B81" s="366"/>
      <c r="C81" s="142" t="s">
        <v>293</v>
      </c>
      <c r="D81" s="143"/>
      <c r="E81" s="144">
        <v>27</v>
      </c>
      <c r="F81" s="145">
        <v>2311461.63</v>
      </c>
    </row>
    <row r="82" spans="1:6" x14ac:dyDescent="0.25">
      <c r="A82" s="358" t="s">
        <v>303</v>
      </c>
      <c r="B82" s="358"/>
      <c r="C82" s="358"/>
      <c r="D82" s="358"/>
      <c r="E82" s="147">
        <v>32</v>
      </c>
      <c r="F82" s="148">
        <v>3473616.88</v>
      </c>
    </row>
    <row r="83" spans="1:6" ht="15" customHeight="1" x14ac:dyDescent="0.25">
      <c r="A83" s="367">
        <v>10</v>
      </c>
      <c r="B83" s="368" t="s">
        <v>317</v>
      </c>
      <c r="C83" s="369" t="s">
        <v>305</v>
      </c>
      <c r="D83" s="215">
        <v>14</v>
      </c>
      <c r="E83" s="215">
        <v>300</v>
      </c>
      <c r="F83" s="149">
        <v>67393596</v>
      </c>
    </row>
    <row r="84" spans="1:6" x14ac:dyDescent="0.25">
      <c r="A84" s="367"/>
      <c r="B84" s="368"/>
      <c r="C84" s="369"/>
      <c r="D84" s="215">
        <v>15</v>
      </c>
      <c r="E84" s="214">
        <v>100</v>
      </c>
      <c r="F84" s="149">
        <v>32916149</v>
      </c>
    </row>
    <row r="85" spans="1:6" x14ac:dyDescent="0.25">
      <c r="A85" s="367"/>
      <c r="B85" s="368"/>
      <c r="C85" s="142" t="s">
        <v>293</v>
      </c>
      <c r="D85" s="142"/>
      <c r="E85" s="142">
        <v>400</v>
      </c>
      <c r="F85" s="145">
        <v>100309745</v>
      </c>
    </row>
    <row r="86" spans="1:6" x14ac:dyDescent="0.25">
      <c r="A86" s="358" t="s">
        <v>303</v>
      </c>
      <c r="B86" s="358"/>
      <c r="C86" s="358"/>
      <c r="D86" s="358"/>
      <c r="E86" s="147">
        <v>400</v>
      </c>
      <c r="F86" s="148">
        <v>100309745</v>
      </c>
    </row>
    <row r="87" spans="1:6" ht="15" customHeight="1" x14ac:dyDescent="0.25">
      <c r="A87" s="367">
        <v>11</v>
      </c>
      <c r="B87" s="366" t="s">
        <v>318</v>
      </c>
      <c r="C87" s="366" t="s">
        <v>302</v>
      </c>
      <c r="D87" s="214">
        <v>1</v>
      </c>
      <c r="E87" s="214">
        <v>20</v>
      </c>
      <c r="F87" s="149">
        <v>3000081.6</v>
      </c>
    </row>
    <row r="88" spans="1:6" x14ac:dyDescent="0.25">
      <c r="A88" s="367"/>
      <c r="B88" s="366"/>
      <c r="C88" s="366"/>
      <c r="D88" s="214">
        <v>2</v>
      </c>
      <c r="E88" s="214">
        <v>5</v>
      </c>
      <c r="F88" s="149">
        <v>811658.65</v>
      </c>
    </row>
    <row r="89" spans="1:6" x14ac:dyDescent="0.25">
      <c r="A89" s="367"/>
      <c r="B89" s="366"/>
      <c r="C89" s="142" t="s">
        <v>293</v>
      </c>
      <c r="D89" s="142"/>
      <c r="E89" s="142">
        <v>25</v>
      </c>
      <c r="F89" s="145">
        <v>3811740.25</v>
      </c>
    </row>
    <row r="90" spans="1:6" x14ac:dyDescent="0.25">
      <c r="A90" s="367"/>
      <c r="B90" s="366"/>
      <c r="C90" s="216" t="s">
        <v>299</v>
      </c>
      <c r="D90" s="214">
        <v>11</v>
      </c>
      <c r="E90" s="214">
        <v>10</v>
      </c>
      <c r="F90" s="149">
        <v>2238649.2000000002</v>
      </c>
    </row>
    <row r="91" spans="1:6" x14ac:dyDescent="0.25">
      <c r="A91" s="367"/>
      <c r="B91" s="366"/>
      <c r="C91" s="142" t="s">
        <v>293</v>
      </c>
      <c r="D91" s="142"/>
      <c r="E91" s="142">
        <v>10</v>
      </c>
      <c r="F91" s="145">
        <v>2238649.2000000002</v>
      </c>
    </row>
    <row r="92" spans="1:6" ht="15" customHeight="1" x14ac:dyDescent="0.25">
      <c r="A92" s="367"/>
      <c r="B92" s="366"/>
      <c r="C92" s="368" t="s">
        <v>292</v>
      </c>
      <c r="D92" s="214">
        <v>27</v>
      </c>
      <c r="E92" s="214">
        <v>200</v>
      </c>
      <c r="F92" s="149">
        <v>38925698</v>
      </c>
    </row>
    <row r="93" spans="1:6" x14ac:dyDescent="0.25">
      <c r="A93" s="367"/>
      <c r="B93" s="366"/>
      <c r="C93" s="368"/>
      <c r="D93" s="214">
        <v>28</v>
      </c>
      <c r="E93" s="215">
        <v>250</v>
      </c>
      <c r="F93" s="149">
        <v>43383880</v>
      </c>
    </row>
    <row r="94" spans="1:6" x14ac:dyDescent="0.25">
      <c r="A94" s="367"/>
      <c r="B94" s="366"/>
      <c r="C94" s="142" t="s">
        <v>293</v>
      </c>
      <c r="D94" s="142"/>
      <c r="E94" s="142">
        <v>450</v>
      </c>
      <c r="F94" s="145">
        <v>82309578</v>
      </c>
    </row>
    <row r="95" spans="1:6" x14ac:dyDescent="0.25">
      <c r="A95" s="358" t="s">
        <v>303</v>
      </c>
      <c r="B95" s="358"/>
      <c r="C95" s="358"/>
      <c r="D95" s="358"/>
      <c r="E95" s="147">
        <v>485</v>
      </c>
      <c r="F95" s="148">
        <v>88359967.450000003</v>
      </c>
    </row>
    <row r="96" spans="1:6" ht="15" customHeight="1" x14ac:dyDescent="0.25">
      <c r="A96" s="367">
        <v>12</v>
      </c>
      <c r="B96" s="366" t="s">
        <v>319</v>
      </c>
      <c r="C96" s="369" t="s">
        <v>305</v>
      </c>
      <c r="D96" s="215">
        <v>14</v>
      </c>
      <c r="E96" s="215">
        <v>100</v>
      </c>
      <c r="F96" s="149">
        <v>22464532</v>
      </c>
    </row>
    <row r="97" spans="1:6" x14ac:dyDescent="0.25">
      <c r="A97" s="367"/>
      <c r="B97" s="366"/>
      <c r="C97" s="369"/>
      <c r="D97" s="215">
        <v>15</v>
      </c>
      <c r="E97" s="214">
        <v>80</v>
      </c>
      <c r="F97" s="149">
        <v>26332919.199999999</v>
      </c>
    </row>
    <row r="98" spans="1:6" ht="25.5" customHeight="1" x14ac:dyDescent="0.25">
      <c r="A98" s="367"/>
      <c r="B98" s="366"/>
      <c r="C98" s="142" t="s">
        <v>293</v>
      </c>
      <c r="D98" s="142"/>
      <c r="E98" s="142">
        <v>180</v>
      </c>
      <c r="F98" s="145">
        <v>48797451.200000003</v>
      </c>
    </row>
    <row r="99" spans="1:6" x14ac:dyDescent="0.25">
      <c r="A99" s="358" t="s">
        <v>303</v>
      </c>
      <c r="B99" s="358"/>
      <c r="C99" s="358"/>
      <c r="D99" s="358"/>
      <c r="E99" s="147">
        <v>180</v>
      </c>
      <c r="F99" s="148">
        <v>48797451.200000003</v>
      </c>
    </row>
    <row r="100" spans="1:6" ht="36.75" customHeight="1" x14ac:dyDescent="0.25">
      <c r="A100" s="367">
        <v>13</v>
      </c>
      <c r="B100" s="368" t="s">
        <v>320</v>
      </c>
      <c r="C100" s="217" t="s">
        <v>296</v>
      </c>
      <c r="D100" s="217">
        <v>18</v>
      </c>
      <c r="E100" s="217">
        <v>30</v>
      </c>
      <c r="F100" s="149">
        <v>3625813.2</v>
      </c>
    </row>
    <row r="101" spans="1:6" ht="20.25" customHeight="1" x14ac:dyDescent="0.25">
      <c r="A101" s="367"/>
      <c r="B101" s="368"/>
      <c r="C101" s="142" t="s">
        <v>293</v>
      </c>
      <c r="D101" s="152"/>
      <c r="E101" s="152">
        <v>30</v>
      </c>
      <c r="F101" s="145">
        <v>3625813.2</v>
      </c>
    </row>
    <row r="102" spans="1:6" x14ac:dyDescent="0.25">
      <c r="A102" s="358" t="s">
        <v>303</v>
      </c>
      <c r="B102" s="358"/>
      <c r="C102" s="358"/>
      <c r="D102" s="358"/>
      <c r="E102" s="147">
        <v>30</v>
      </c>
      <c r="F102" s="148">
        <v>3625813.2</v>
      </c>
    </row>
    <row r="103" spans="1:6" ht="15" customHeight="1" x14ac:dyDescent="0.25">
      <c r="A103" s="359">
        <v>14</v>
      </c>
      <c r="B103" s="362" t="s">
        <v>321</v>
      </c>
      <c r="C103" s="366" t="s">
        <v>301</v>
      </c>
      <c r="D103" s="214">
        <v>34</v>
      </c>
      <c r="E103" s="215">
        <v>10</v>
      </c>
      <c r="F103" s="140">
        <v>1250223.2</v>
      </c>
    </row>
    <row r="104" spans="1:6" x14ac:dyDescent="0.25">
      <c r="A104" s="360"/>
      <c r="B104" s="363"/>
      <c r="C104" s="366"/>
      <c r="D104" s="215">
        <v>36</v>
      </c>
      <c r="E104" s="214">
        <v>25</v>
      </c>
      <c r="F104" s="140">
        <v>3303268.5</v>
      </c>
    </row>
    <row r="105" spans="1:6" x14ac:dyDescent="0.25">
      <c r="A105" s="360"/>
      <c r="B105" s="363"/>
      <c r="C105" s="142" t="s">
        <v>293</v>
      </c>
      <c r="D105" s="142"/>
      <c r="E105" s="142">
        <v>35</v>
      </c>
      <c r="F105" s="145">
        <v>4553491.7</v>
      </c>
    </row>
    <row r="106" spans="1:6" ht="15" customHeight="1" x14ac:dyDescent="0.25">
      <c r="A106" s="360"/>
      <c r="B106" s="363"/>
      <c r="C106" s="362" t="s">
        <v>305</v>
      </c>
      <c r="D106" s="214">
        <v>14</v>
      </c>
      <c r="E106" s="215">
        <v>60</v>
      </c>
      <c r="F106" s="140">
        <v>13478719.199999999</v>
      </c>
    </row>
    <row r="107" spans="1:6" x14ac:dyDescent="0.25">
      <c r="A107" s="360"/>
      <c r="B107" s="363"/>
      <c r="C107" s="364"/>
      <c r="D107" s="215">
        <v>15</v>
      </c>
      <c r="E107" s="215">
        <v>20</v>
      </c>
      <c r="F107" s="140">
        <v>6583229.7999999998</v>
      </c>
    </row>
    <row r="108" spans="1:6" x14ac:dyDescent="0.25">
      <c r="A108" s="360"/>
      <c r="B108" s="363"/>
      <c r="C108" s="142" t="s">
        <v>293</v>
      </c>
      <c r="D108" s="142"/>
      <c r="E108" s="142">
        <v>80</v>
      </c>
      <c r="F108" s="145">
        <v>20061949</v>
      </c>
    </row>
    <row r="109" spans="1:6" x14ac:dyDescent="0.25">
      <c r="A109" s="360"/>
      <c r="B109" s="363"/>
      <c r="C109" s="153" t="s">
        <v>296</v>
      </c>
      <c r="D109" s="154">
        <v>16</v>
      </c>
      <c r="E109" s="154">
        <v>5</v>
      </c>
      <c r="F109" s="149">
        <v>575417.85</v>
      </c>
    </row>
    <row r="110" spans="1:6" x14ac:dyDescent="0.25">
      <c r="A110" s="361"/>
      <c r="B110" s="364"/>
      <c r="C110" s="142" t="s">
        <v>293</v>
      </c>
      <c r="D110" s="142"/>
      <c r="E110" s="142">
        <v>5</v>
      </c>
      <c r="F110" s="145">
        <v>575417.85</v>
      </c>
    </row>
    <row r="111" spans="1:6" x14ac:dyDescent="0.25">
      <c r="A111" s="358" t="s">
        <v>303</v>
      </c>
      <c r="B111" s="358"/>
      <c r="C111" s="358"/>
      <c r="D111" s="358"/>
      <c r="E111" s="147">
        <v>120</v>
      </c>
      <c r="F111" s="148">
        <v>25190858.550000001</v>
      </c>
    </row>
    <row r="112" spans="1:6" ht="38.25" customHeight="1" x14ac:dyDescent="0.25">
      <c r="A112" s="359">
        <v>15</v>
      </c>
      <c r="B112" s="362" t="s">
        <v>384</v>
      </c>
      <c r="C112" s="214" t="s">
        <v>302</v>
      </c>
      <c r="D112" s="214">
        <v>1</v>
      </c>
      <c r="E112" s="215">
        <v>3</v>
      </c>
      <c r="F112" s="140">
        <v>450012.24</v>
      </c>
    </row>
    <row r="113" spans="1:6" x14ac:dyDescent="0.25">
      <c r="A113" s="360"/>
      <c r="B113" s="363"/>
      <c r="C113" s="142" t="s">
        <v>293</v>
      </c>
      <c r="D113" s="142"/>
      <c r="E113" s="142">
        <v>3</v>
      </c>
      <c r="F113" s="145">
        <v>450012.24</v>
      </c>
    </row>
    <row r="114" spans="1:6" x14ac:dyDescent="0.25">
      <c r="A114" s="360"/>
      <c r="B114" s="363"/>
      <c r="C114" s="212" t="s">
        <v>296</v>
      </c>
      <c r="D114" s="214">
        <v>16</v>
      </c>
      <c r="E114" s="215">
        <v>50</v>
      </c>
      <c r="F114" s="140">
        <v>5754178.5</v>
      </c>
    </row>
    <row r="115" spans="1:6" x14ac:dyDescent="0.25">
      <c r="A115" s="360"/>
      <c r="B115" s="363"/>
      <c r="C115" s="142" t="s">
        <v>293</v>
      </c>
      <c r="D115" s="142"/>
      <c r="E115" s="142">
        <v>50</v>
      </c>
      <c r="F115" s="145">
        <v>5754178.5</v>
      </c>
    </row>
    <row r="116" spans="1:6" x14ac:dyDescent="0.25">
      <c r="A116" s="360"/>
      <c r="B116" s="363"/>
      <c r="C116" s="153" t="s">
        <v>306</v>
      </c>
      <c r="D116" s="154">
        <v>33</v>
      </c>
      <c r="E116" s="154">
        <v>2</v>
      </c>
      <c r="F116" s="149">
        <v>454729.08</v>
      </c>
    </row>
    <row r="117" spans="1:6" x14ac:dyDescent="0.25">
      <c r="A117" s="361"/>
      <c r="B117" s="364"/>
      <c r="C117" s="142" t="s">
        <v>293</v>
      </c>
      <c r="D117" s="142"/>
      <c r="E117" s="142">
        <v>2</v>
      </c>
      <c r="F117" s="145">
        <v>454729.08</v>
      </c>
    </row>
    <row r="118" spans="1:6" x14ac:dyDescent="0.25">
      <c r="A118" s="211"/>
      <c r="B118" s="213"/>
      <c r="C118" s="146" t="s">
        <v>301</v>
      </c>
      <c r="D118" s="215">
        <v>36</v>
      </c>
      <c r="E118" s="215">
        <v>40</v>
      </c>
      <c r="F118" s="140">
        <v>5285229.5999999996</v>
      </c>
    </row>
    <row r="119" spans="1:6" x14ac:dyDescent="0.25">
      <c r="A119" s="211"/>
      <c r="B119" s="213"/>
      <c r="C119" s="142" t="s">
        <v>293</v>
      </c>
      <c r="D119" s="142"/>
      <c r="E119" s="142">
        <v>40</v>
      </c>
      <c r="F119" s="145">
        <v>5285229.5999999996</v>
      </c>
    </row>
    <row r="120" spans="1:6" x14ac:dyDescent="0.25">
      <c r="A120" s="358" t="s">
        <v>303</v>
      </c>
      <c r="B120" s="358"/>
      <c r="C120" s="358"/>
      <c r="D120" s="358"/>
      <c r="E120" s="147">
        <v>95</v>
      </c>
      <c r="F120" s="148">
        <v>11944149.42</v>
      </c>
    </row>
    <row r="121" spans="1:6" ht="18.75" x14ac:dyDescent="0.25">
      <c r="A121" s="365" t="s">
        <v>322</v>
      </c>
      <c r="B121" s="365"/>
      <c r="C121" s="365"/>
      <c r="D121" s="365"/>
      <c r="E121" s="155">
        <v>6228</v>
      </c>
      <c r="F121" s="156">
        <v>890283406.98000002</v>
      </c>
    </row>
  </sheetData>
  <mergeCells count="72">
    <mergeCell ref="A3:A4"/>
    <mergeCell ref="B3:B4"/>
    <mergeCell ref="C3:C4"/>
    <mergeCell ref="D3:D4"/>
    <mergeCell ref="D1:F1"/>
    <mergeCell ref="A2:F2"/>
    <mergeCell ref="A53:D53"/>
    <mergeCell ref="A48:A52"/>
    <mergeCell ref="B48:B52"/>
    <mergeCell ref="C48:C49"/>
    <mergeCell ref="A47:D47"/>
    <mergeCell ref="A60:D60"/>
    <mergeCell ref="A61:A62"/>
    <mergeCell ref="B61:B62"/>
    <mergeCell ref="A63:D63"/>
    <mergeCell ref="A64:A70"/>
    <mergeCell ref="B64:B70"/>
    <mergeCell ref="C68:C69"/>
    <mergeCell ref="A54:A56"/>
    <mergeCell ref="B54:B56"/>
    <mergeCell ref="C54:C55"/>
    <mergeCell ref="A57:D57"/>
    <mergeCell ref="A58:A59"/>
    <mergeCell ref="B58:B59"/>
    <mergeCell ref="C29:C30"/>
    <mergeCell ref="C32:C33"/>
    <mergeCell ref="A35:D35"/>
    <mergeCell ref="A36:A46"/>
    <mergeCell ref="B36:B46"/>
    <mergeCell ref="C36:C37"/>
    <mergeCell ref="C39:C40"/>
    <mergeCell ref="C42:C43"/>
    <mergeCell ref="A5:A34"/>
    <mergeCell ref="B5:B34"/>
    <mergeCell ref="C5:C8"/>
    <mergeCell ref="C14:C15"/>
    <mergeCell ref="C17:C18"/>
    <mergeCell ref="C20:C22"/>
    <mergeCell ref="C26:C27"/>
    <mergeCell ref="A71:D71"/>
    <mergeCell ref="A77:D77"/>
    <mergeCell ref="A78:A81"/>
    <mergeCell ref="B78:B81"/>
    <mergeCell ref="A72:A76"/>
    <mergeCell ref="B72:B76"/>
    <mergeCell ref="C72:C75"/>
    <mergeCell ref="A82:D82"/>
    <mergeCell ref="A83:A85"/>
    <mergeCell ref="B83:B85"/>
    <mergeCell ref="C83:C84"/>
    <mergeCell ref="B100:B101"/>
    <mergeCell ref="A100:A101"/>
    <mergeCell ref="A99:D99"/>
    <mergeCell ref="A87:A94"/>
    <mergeCell ref="B87:B94"/>
    <mergeCell ref="C87:C88"/>
    <mergeCell ref="C92:C93"/>
    <mergeCell ref="A95:D95"/>
    <mergeCell ref="A96:A98"/>
    <mergeCell ref="B96:B98"/>
    <mergeCell ref="C96:C97"/>
    <mergeCell ref="A86:D86"/>
    <mergeCell ref="A102:D102"/>
    <mergeCell ref="A103:A110"/>
    <mergeCell ref="B103:B110"/>
    <mergeCell ref="C103:C104"/>
    <mergeCell ref="C106:C107"/>
    <mergeCell ref="A111:D111"/>
    <mergeCell ref="A112:A117"/>
    <mergeCell ref="B112:B117"/>
    <mergeCell ref="A120:D120"/>
    <mergeCell ref="A121:D121"/>
  </mergeCells>
  <pageMargins left="0.7" right="0.7" top="0.75" bottom="0.75" header="0.3" footer="0.3"/>
  <pageSetup paperSize="9" scale="83" orientation="portrait" r:id="rId1"/>
  <rowBreaks count="2" manualBreakCount="2">
    <brk id="47" max="16383" man="1"/>
    <brk id="9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Normal="100" zoomScaleSheetLayoutView="100" workbookViewId="0">
      <selection activeCell="F24" sqref="F24"/>
    </sheetView>
  </sheetViews>
  <sheetFormatPr defaultRowHeight="12.75" x14ac:dyDescent="0.2"/>
  <cols>
    <col min="1" max="1" width="39.85546875" style="243" customWidth="1"/>
    <col min="2" max="2" width="18.42578125" style="243" customWidth="1"/>
    <col min="3" max="3" width="21.5703125" style="243" customWidth="1"/>
    <col min="4" max="256" width="9.140625" style="243"/>
    <col min="257" max="257" width="39.85546875" style="243" customWidth="1"/>
    <col min="258" max="258" width="18.42578125" style="243" customWidth="1"/>
    <col min="259" max="259" width="21.5703125" style="243" customWidth="1"/>
    <col min="260" max="512" width="9.140625" style="243"/>
    <col min="513" max="513" width="39.85546875" style="243" customWidth="1"/>
    <col min="514" max="514" width="18.42578125" style="243" customWidth="1"/>
    <col min="515" max="515" width="21.5703125" style="243" customWidth="1"/>
    <col min="516" max="768" width="9.140625" style="243"/>
    <col min="769" max="769" width="39.85546875" style="243" customWidth="1"/>
    <col min="770" max="770" width="18.42578125" style="243" customWidth="1"/>
    <col min="771" max="771" width="21.5703125" style="243" customWidth="1"/>
    <col min="772" max="1024" width="9.140625" style="243"/>
    <col min="1025" max="1025" width="39.85546875" style="243" customWidth="1"/>
    <col min="1026" max="1026" width="18.42578125" style="243" customWidth="1"/>
    <col min="1027" max="1027" width="21.5703125" style="243" customWidth="1"/>
    <col min="1028" max="1280" width="9.140625" style="243"/>
    <col min="1281" max="1281" width="39.85546875" style="243" customWidth="1"/>
    <col min="1282" max="1282" width="18.42578125" style="243" customWidth="1"/>
    <col min="1283" max="1283" width="21.5703125" style="243" customWidth="1"/>
    <col min="1284" max="1536" width="9.140625" style="243"/>
    <col min="1537" max="1537" width="39.85546875" style="243" customWidth="1"/>
    <col min="1538" max="1538" width="18.42578125" style="243" customWidth="1"/>
    <col min="1539" max="1539" width="21.5703125" style="243" customWidth="1"/>
    <col min="1540" max="1792" width="9.140625" style="243"/>
    <col min="1793" max="1793" width="39.85546875" style="243" customWidth="1"/>
    <col min="1794" max="1794" width="18.42578125" style="243" customWidth="1"/>
    <col min="1795" max="1795" width="21.5703125" style="243" customWidth="1"/>
    <col min="1796" max="2048" width="9.140625" style="243"/>
    <col min="2049" max="2049" width="39.85546875" style="243" customWidth="1"/>
    <col min="2050" max="2050" width="18.42578125" style="243" customWidth="1"/>
    <col min="2051" max="2051" width="21.5703125" style="243" customWidth="1"/>
    <col min="2052" max="2304" width="9.140625" style="243"/>
    <col min="2305" max="2305" width="39.85546875" style="243" customWidth="1"/>
    <col min="2306" max="2306" width="18.42578125" style="243" customWidth="1"/>
    <col min="2307" max="2307" width="21.5703125" style="243" customWidth="1"/>
    <col min="2308" max="2560" width="9.140625" style="243"/>
    <col min="2561" max="2561" width="39.85546875" style="243" customWidth="1"/>
    <col min="2562" max="2562" width="18.42578125" style="243" customWidth="1"/>
    <col min="2563" max="2563" width="21.5703125" style="243" customWidth="1"/>
    <col min="2564" max="2816" width="9.140625" style="243"/>
    <col min="2817" max="2817" width="39.85546875" style="243" customWidth="1"/>
    <col min="2818" max="2818" width="18.42578125" style="243" customWidth="1"/>
    <col min="2819" max="2819" width="21.5703125" style="243" customWidth="1"/>
    <col min="2820" max="3072" width="9.140625" style="243"/>
    <col min="3073" max="3073" width="39.85546875" style="243" customWidth="1"/>
    <col min="3074" max="3074" width="18.42578125" style="243" customWidth="1"/>
    <col min="3075" max="3075" width="21.5703125" style="243" customWidth="1"/>
    <col min="3076" max="3328" width="9.140625" style="243"/>
    <col min="3329" max="3329" width="39.85546875" style="243" customWidth="1"/>
    <col min="3330" max="3330" width="18.42578125" style="243" customWidth="1"/>
    <col min="3331" max="3331" width="21.5703125" style="243" customWidth="1"/>
    <col min="3332" max="3584" width="9.140625" style="243"/>
    <col min="3585" max="3585" width="39.85546875" style="243" customWidth="1"/>
    <col min="3586" max="3586" width="18.42578125" style="243" customWidth="1"/>
    <col min="3587" max="3587" width="21.5703125" style="243" customWidth="1"/>
    <col min="3588" max="3840" width="9.140625" style="243"/>
    <col min="3841" max="3841" width="39.85546875" style="243" customWidth="1"/>
    <col min="3842" max="3842" width="18.42578125" style="243" customWidth="1"/>
    <col min="3843" max="3843" width="21.5703125" style="243" customWidth="1"/>
    <col min="3844" max="4096" width="9.140625" style="243"/>
    <col min="4097" max="4097" width="39.85546875" style="243" customWidth="1"/>
    <col min="4098" max="4098" width="18.42578125" style="243" customWidth="1"/>
    <col min="4099" max="4099" width="21.5703125" style="243" customWidth="1"/>
    <col min="4100" max="4352" width="9.140625" style="243"/>
    <col min="4353" max="4353" width="39.85546875" style="243" customWidth="1"/>
    <col min="4354" max="4354" width="18.42578125" style="243" customWidth="1"/>
    <col min="4355" max="4355" width="21.5703125" style="243" customWidth="1"/>
    <col min="4356" max="4608" width="9.140625" style="243"/>
    <col min="4609" max="4609" width="39.85546875" style="243" customWidth="1"/>
    <col min="4610" max="4610" width="18.42578125" style="243" customWidth="1"/>
    <col min="4611" max="4611" width="21.5703125" style="243" customWidth="1"/>
    <col min="4612" max="4864" width="9.140625" style="243"/>
    <col min="4865" max="4865" width="39.85546875" style="243" customWidth="1"/>
    <col min="4866" max="4866" width="18.42578125" style="243" customWidth="1"/>
    <col min="4867" max="4867" width="21.5703125" style="243" customWidth="1"/>
    <col min="4868" max="5120" width="9.140625" style="243"/>
    <col min="5121" max="5121" width="39.85546875" style="243" customWidth="1"/>
    <col min="5122" max="5122" width="18.42578125" style="243" customWidth="1"/>
    <col min="5123" max="5123" width="21.5703125" style="243" customWidth="1"/>
    <col min="5124" max="5376" width="9.140625" style="243"/>
    <col min="5377" max="5377" width="39.85546875" style="243" customWidth="1"/>
    <col min="5378" max="5378" width="18.42578125" style="243" customWidth="1"/>
    <col min="5379" max="5379" width="21.5703125" style="243" customWidth="1"/>
    <col min="5380" max="5632" width="9.140625" style="243"/>
    <col min="5633" max="5633" width="39.85546875" style="243" customWidth="1"/>
    <col min="5634" max="5634" width="18.42578125" style="243" customWidth="1"/>
    <col min="5635" max="5635" width="21.5703125" style="243" customWidth="1"/>
    <col min="5636" max="5888" width="9.140625" style="243"/>
    <col min="5889" max="5889" width="39.85546875" style="243" customWidth="1"/>
    <col min="5890" max="5890" width="18.42578125" style="243" customWidth="1"/>
    <col min="5891" max="5891" width="21.5703125" style="243" customWidth="1"/>
    <col min="5892" max="6144" width="9.140625" style="243"/>
    <col min="6145" max="6145" width="39.85546875" style="243" customWidth="1"/>
    <col min="6146" max="6146" width="18.42578125" style="243" customWidth="1"/>
    <col min="6147" max="6147" width="21.5703125" style="243" customWidth="1"/>
    <col min="6148" max="6400" width="9.140625" style="243"/>
    <col min="6401" max="6401" width="39.85546875" style="243" customWidth="1"/>
    <col min="6402" max="6402" width="18.42578125" style="243" customWidth="1"/>
    <col min="6403" max="6403" width="21.5703125" style="243" customWidth="1"/>
    <col min="6404" max="6656" width="9.140625" style="243"/>
    <col min="6657" max="6657" width="39.85546875" style="243" customWidth="1"/>
    <col min="6658" max="6658" width="18.42578125" style="243" customWidth="1"/>
    <col min="6659" max="6659" width="21.5703125" style="243" customWidth="1"/>
    <col min="6660" max="6912" width="9.140625" style="243"/>
    <col min="6913" max="6913" width="39.85546875" style="243" customWidth="1"/>
    <col min="6914" max="6914" width="18.42578125" style="243" customWidth="1"/>
    <col min="6915" max="6915" width="21.5703125" style="243" customWidth="1"/>
    <col min="6916" max="7168" width="9.140625" style="243"/>
    <col min="7169" max="7169" width="39.85546875" style="243" customWidth="1"/>
    <col min="7170" max="7170" width="18.42578125" style="243" customWidth="1"/>
    <col min="7171" max="7171" width="21.5703125" style="243" customWidth="1"/>
    <col min="7172" max="7424" width="9.140625" style="243"/>
    <col min="7425" max="7425" width="39.85546875" style="243" customWidth="1"/>
    <col min="7426" max="7426" width="18.42578125" style="243" customWidth="1"/>
    <col min="7427" max="7427" width="21.5703125" style="243" customWidth="1"/>
    <col min="7428" max="7680" width="9.140625" style="243"/>
    <col min="7681" max="7681" width="39.85546875" style="243" customWidth="1"/>
    <col min="7682" max="7682" width="18.42578125" style="243" customWidth="1"/>
    <col min="7683" max="7683" width="21.5703125" style="243" customWidth="1"/>
    <col min="7684" max="7936" width="9.140625" style="243"/>
    <col min="7937" max="7937" width="39.85546875" style="243" customWidth="1"/>
    <col min="7938" max="7938" width="18.42578125" style="243" customWidth="1"/>
    <col min="7939" max="7939" width="21.5703125" style="243" customWidth="1"/>
    <col min="7940" max="8192" width="9.140625" style="243"/>
    <col min="8193" max="8193" width="39.85546875" style="243" customWidth="1"/>
    <col min="8194" max="8194" width="18.42578125" style="243" customWidth="1"/>
    <col min="8195" max="8195" width="21.5703125" style="243" customWidth="1"/>
    <col min="8196" max="8448" width="9.140625" style="243"/>
    <col min="8449" max="8449" width="39.85546875" style="243" customWidth="1"/>
    <col min="8450" max="8450" width="18.42578125" style="243" customWidth="1"/>
    <col min="8451" max="8451" width="21.5703125" style="243" customWidth="1"/>
    <col min="8452" max="8704" width="9.140625" style="243"/>
    <col min="8705" max="8705" width="39.85546875" style="243" customWidth="1"/>
    <col min="8706" max="8706" width="18.42578125" style="243" customWidth="1"/>
    <col min="8707" max="8707" width="21.5703125" style="243" customWidth="1"/>
    <col min="8708" max="8960" width="9.140625" style="243"/>
    <col min="8961" max="8961" width="39.85546875" style="243" customWidth="1"/>
    <col min="8962" max="8962" width="18.42578125" style="243" customWidth="1"/>
    <col min="8963" max="8963" width="21.5703125" style="243" customWidth="1"/>
    <col min="8964" max="9216" width="9.140625" style="243"/>
    <col min="9217" max="9217" width="39.85546875" style="243" customWidth="1"/>
    <col min="9218" max="9218" width="18.42578125" style="243" customWidth="1"/>
    <col min="9219" max="9219" width="21.5703125" style="243" customWidth="1"/>
    <col min="9220" max="9472" width="9.140625" style="243"/>
    <col min="9473" max="9473" width="39.85546875" style="243" customWidth="1"/>
    <col min="9474" max="9474" width="18.42578125" style="243" customWidth="1"/>
    <col min="9475" max="9475" width="21.5703125" style="243" customWidth="1"/>
    <col min="9476" max="9728" width="9.140625" style="243"/>
    <col min="9729" max="9729" width="39.85546875" style="243" customWidth="1"/>
    <col min="9730" max="9730" width="18.42578125" style="243" customWidth="1"/>
    <col min="9731" max="9731" width="21.5703125" style="243" customWidth="1"/>
    <col min="9732" max="9984" width="9.140625" style="243"/>
    <col min="9985" max="9985" width="39.85546875" style="243" customWidth="1"/>
    <col min="9986" max="9986" width="18.42578125" style="243" customWidth="1"/>
    <col min="9987" max="9987" width="21.5703125" style="243" customWidth="1"/>
    <col min="9988" max="10240" width="9.140625" style="243"/>
    <col min="10241" max="10241" width="39.85546875" style="243" customWidth="1"/>
    <col min="10242" max="10242" width="18.42578125" style="243" customWidth="1"/>
    <col min="10243" max="10243" width="21.5703125" style="243" customWidth="1"/>
    <col min="10244" max="10496" width="9.140625" style="243"/>
    <col min="10497" max="10497" width="39.85546875" style="243" customWidth="1"/>
    <col min="10498" max="10498" width="18.42578125" style="243" customWidth="1"/>
    <col min="10499" max="10499" width="21.5703125" style="243" customWidth="1"/>
    <col min="10500" max="10752" width="9.140625" style="243"/>
    <col min="10753" max="10753" width="39.85546875" style="243" customWidth="1"/>
    <col min="10754" max="10754" width="18.42578125" style="243" customWidth="1"/>
    <col min="10755" max="10755" width="21.5703125" style="243" customWidth="1"/>
    <col min="10756" max="11008" width="9.140625" style="243"/>
    <col min="11009" max="11009" width="39.85546875" style="243" customWidth="1"/>
    <col min="11010" max="11010" width="18.42578125" style="243" customWidth="1"/>
    <col min="11011" max="11011" width="21.5703125" style="243" customWidth="1"/>
    <col min="11012" max="11264" width="9.140625" style="243"/>
    <col min="11265" max="11265" width="39.85546875" style="243" customWidth="1"/>
    <col min="11266" max="11266" width="18.42578125" style="243" customWidth="1"/>
    <col min="11267" max="11267" width="21.5703125" style="243" customWidth="1"/>
    <col min="11268" max="11520" width="9.140625" style="243"/>
    <col min="11521" max="11521" width="39.85546875" style="243" customWidth="1"/>
    <col min="11522" max="11522" width="18.42578125" style="243" customWidth="1"/>
    <col min="11523" max="11523" width="21.5703125" style="243" customWidth="1"/>
    <col min="11524" max="11776" width="9.140625" style="243"/>
    <col min="11777" max="11777" width="39.85546875" style="243" customWidth="1"/>
    <col min="11778" max="11778" width="18.42578125" style="243" customWidth="1"/>
    <col min="11779" max="11779" width="21.5703125" style="243" customWidth="1"/>
    <col min="11780" max="12032" width="9.140625" style="243"/>
    <col min="12033" max="12033" width="39.85546875" style="243" customWidth="1"/>
    <col min="12034" max="12034" width="18.42578125" style="243" customWidth="1"/>
    <col min="12035" max="12035" width="21.5703125" style="243" customWidth="1"/>
    <col min="12036" max="12288" width="9.140625" style="243"/>
    <col min="12289" max="12289" width="39.85546875" style="243" customWidth="1"/>
    <col min="12290" max="12290" width="18.42578125" style="243" customWidth="1"/>
    <col min="12291" max="12291" width="21.5703125" style="243" customWidth="1"/>
    <col min="12292" max="12544" width="9.140625" style="243"/>
    <col min="12545" max="12545" width="39.85546875" style="243" customWidth="1"/>
    <col min="12546" max="12546" width="18.42578125" style="243" customWidth="1"/>
    <col min="12547" max="12547" width="21.5703125" style="243" customWidth="1"/>
    <col min="12548" max="12800" width="9.140625" style="243"/>
    <col min="12801" max="12801" width="39.85546875" style="243" customWidth="1"/>
    <col min="12802" max="12802" width="18.42578125" style="243" customWidth="1"/>
    <col min="12803" max="12803" width="21.5703125" style="243" customWidth="1"/>
    <col min="12804" max="13056" width="9.140625" style="243"/>
    <col min="13057" max="13057" width="39.85546875" style="243" customWidth="1"/>
    <col min="13058" max="13058" width="18.42578125" style="243" customWidth="1"/>
    <col min="13059" max="13059" width="21.5703125" style="243" customWidth="1"/>
    <col min="13060" max="13312" width="9.140625" style="243"/>
    <col min="13313" max="13313" width="39.85546875" style="243" customWidth="1"/>
    <col min="13314" max="13314" width="18.42578125" style="243" customWidth="1"/>
    <col min="13315" max="13315" width="21.5703125" style="243" customWidth="1"/>
    <col min="13316" max="13568" width="9.140625" style="243"/>
    <col min="13569" max="13569" width="39.85546875" style="243" customWidth="1"/>
    <col min="13570" max="13570" width="18.42578125" style="243" customWidth="1"/>
    <col min="13571" max="13571" width="21.5703125" style="243" customWidth="1"/>
    <col min="13572" max="13824" width="9.140625" style="243"/>
    <col min="13825" max="13825" width="39.85546875" style="243" customWidth="1"/>
    <col min="13826" max="13826" width="18.42578125" style="243" customWidth="1"/>
    <col min="13827" max="13827" width="21.5703125" style="243" customWidth="1"/>
    <col min="13828" max="14080" width="9.140625" style="243"/>
    <col min="14081" max="14081" width="39.85546875" style="243" customWidth="1"/>
    <col min="14082" max="14082" width="18.42578125" style="243" customWidth="1"/>
    <col min="14083" max="14083" width="21.5703125" style="243" customWidth="1"/>
    <col min="14084" max="14336" width="9.140625" style="243"/>
    <col min="14337" max="14337" width="39.85546875" style="243" customWidth="1"/>
    <col min="14338" max="14338" width="18.42578125" style="243" customWidth="1"/>
    <col min="14339" max="14339" width="21.5703125" style="243" customWidth="1"/>
    <col min="14340" max="14592" width="9.140625" style="243"/>
    <col min="14593" max="14593" width="39.85546875" style="243" customWidth="1"/>
    <col min="14594" max="14594" width="18.42578125" style="243" customWidth="1"/>
    <col min="14595" max="14595" width="21.5703125" style="243" customWidth="1"/>
    <col min="14596" max="14848" width="9.140625" style="243"/>
    <col min="14849" max="14849" width="39.85546875" style="243" customWidth="1"/>
    <col min="14850" max="14850" width="18.42578125" style="243" customWidth="1"/>
    <col min="14851" max="14851" width="21.5703125" style="243" customWidth="1"/>
    <col min="14852" max="15104" width="9.140625" style="243"/>
    <col min="15105" max="15105" width="39.85546875" style="243" customWidth="1"/>
    <col min="15106" max="15106" width="18.42578125" style="243" customWidth="1"/>
    <col min="15107" max="15107" width="21.5703125" style="243" customWidth="1"/>
    <col min="15108" max="15360" width="9.140625" style="243"/>
    <col min="15361" max="15361" width="39.85546875" style="243" customWidth="1"/>
    <col min="15362" max="15362" width="18.42578125" style="243" customWidth="1"/>
    <col min="15363" max="15363" width="21.5703125" style="243" customWidth="1"/>
    <col min="15364" max="15616" width="9.140625" style="243"/>
    <col min="15617" max="15617" width="39.85546875" style="243" customWidth="1"/>
    <col min="15618" max="15618" width="18.42578125" style="243" customWidth="1"/>
    <col min="15619" max="15619" width="21.5703125" style="243" customWidth="1"/>
    <col min="15620" max="15872" width="9.140625" style="243"/>
    <col min="15873" max="15873" width="39.85546875" style="243" customWidth="1"/>
    <col min="15874" max="15874" width="18.42578125" style="243" customWidth="1"/>
    <col min="15875" max="15875" width="21.5703125" style="243" customWidth="1"/>
    <col min="15876" max="16128" width="9.140625" style="243"/>
    <col min="16129" max="16129" width="39.85546875" style="243" customWidth="1"/>
    <col min="16130" max="16130" width="18.42578125" style="243" customWidth="1"/>
    <col min="16131" max="16131" width="21.5703125" style="243" customWidth="1"/>
    <col min="16132" max="16384" width="9.140625" style="243"/>
  </cols>
  <sheetData>
    <row r="1" spans="1:8" ht="48.75" customHeight="1" x14ac:dyDescent="0.25">
      <c r="A1" s="242"/>
      <c r="B1" s="444" t="s">
        <v>380</v>
      </c>
      <c r="C1" s="445"/>
    </row>
    <row r="2" spans="1:8" ht="74.25" customHeight="1" x14ac:dyDescent="0.2">
      <c r="A2" s="446" t="s">
        <v>170</v>
      </c>
      <c r="B2" s="447"/>
      <c r="C2" s="447"/>
      <c r="D2" s="244"/>
      <c r="E2" s="244"/>
      <c r="F2" s="244"/>
      <c r="G2" s="244"/>
      <c r="H2" s="244"/>
    </row>
    <row r="3" spans="1:8" ht="12.75" customHeight="1" x14ac:dyDescent="0.2">
      <c r="A3" s="412" t="s">
        <v>151</v>
      </c>
      <c r="B3" s="414" t="s">
        <v>372</v>
      </c>
      <c r="C3" s="415"/>
    </row>
    <row r="4" spans="1:8" ht="39.75" customHeight="1" x14ac:dyDescent="0.2">
      <c r="A4" s="413"/>
      <c r="B4" s="416"/>
      <c r="C4" s="417"/>
    </row>
    <row r="5" spans="1:8" ht="12.75" customHeight="1" x14ac:dyDescent="0.2">
      <c r="A5" s="448"/>
      <c r="B5" s="226" t="s">
        <v>5</v>
      </c>
      <c r="C5" s="227" t="s">
        <v>188</v>
      </c>
    </row>
    <row r="6" spans="1:8" ht="27.75" customHeight="1" x14ac:dyDescent="0.2">
      <c r="A6" s="441" t="s">
        <v>172</v>
      </c>
      <c r="B6" s="449"/>
      <c r="C6" s="450"/>
    </row>
    <row r="7" spans="1:8" ht="17.25" customHeight="1" x14ac:dyDescent="0.2">
      <c r="A7" s="133" t="s">
        <v>177</v>
      </c>
      <c r="B7" s="245">
        <f>B8+B9+B10+B11</f>
        <v>1898</v>
      </c>
      <c r="C7" s="246">
        <f>C8+C9+C10+C11</f>
        <v>45508000</v>
      </c>
    </row>
    <row r="8" spans="1:8" ht="19.5" customHeight="1" x14ac:dyDescent="0.2">
      <c r="A8" s="229" t="s">
        <v>373</v>
      </c>
      <c r="B8" s="230">
        <v>462</v>
      </c>
      <c r="C8" s="231">
        <v>11064501</v>
      </c>
    </row>
    <row r="9" spans="1:8" ht="18" customHeight="1" x14ac:dyDescent="0.2">
      <c r="A9" s="232" t="s">
        <v>374</v>
      </c>
      <c r="B9" s="233">
        <v>462</v>
      </c>
      <c r="C9" s="234">
        <v>11064501</v>
      </c>
    </row>
    <row r="10" spans="1:8" ht="19.5" customHeight="1" x14ac:dyDescent="0.2">
      <c r="A10" s="232" t="s">
        <v>375</v>
      </c>
      <c r="B10" s="233">
        <v>462</v>
      </c>
      <c r="C10" s="234">
        <v>11064501</v>
      </c>
    </row>
    <row r="11" spans="1:8" ht="18.75" x14ac:dyDescent="0.2">
      <c r="A11" s="232" t="s">
        <v>376</v>
      </c>
      <c r="B11" s="233">
        <v>512</v>
      </c>
      <c r="C11" s="235">
        <v>12314497</v>
      </c>
    </row>
    <row r="12" spans="1:8" ht="18.75" x14ac:dyDescent="0.2">
      <c r="A12" s="236" t="s">
        <v>377</v>
      </c>
      <c r="B12" s="247">
        <v>53</v>
      </c>
      <c r="C12" s="248">
        <v>1264126</v>
      </c>
    </row>
    <row r="13" spans="1:8" ht="18.75" x14ac:dyDescent="0.2">
      <c r="A13" s="236" t="s">
        <v>378</v>
      </c>
      <c r="B13" s="247">
        <v>126</v>
      </c>
      <c r="C13" s="248">
        <v>3032972</v>
      </c>
    </row>
    <row r="14" spans="1:8" ht="18.75" x14ac:dyDescent="0.2">
      <c r="A14" s="236" t="s">
        <v>17</v>
      </c>
      <c r="B14" s="247">
        <v>50</v>
      </c>
      <c r="C14" s="248">
        <v>1243036</v>
      </c>
    </row>
    <row r="15" spans="1:8" ht="18.75" x14ac:dyDescent="0.2">
      <c r="A15" s="236" t="s">
        <v>14</v>
      </c>
      <c r="B15" s="247">
        <v>76</v>
      </c>
      <c r="C15" s="248">
        <v>1814499</v>
      </c>
    </row>
    <row r="16" spans="1:8" ht="18.75" x14ac:dyDescent="0.2">
      <c r="A16" s="236" t="s">
        <v>379</v>
      </c>
      <c r="B16" s="247">
        <v>207</v>
      </c>
      <c r="C16" s="248">
        <v>4959864</v>
      </c>
    </row>
    <row r="17" spans="1:3" ht="25.5" customHeight="1" x14ac:dyDescent="0.2">
      <c r="A17" s="441" t="s">
        <v>173</v>
      </c>
      <c r="B17" s="442"/>
      <c r="C17" s="443"/>
    </row>
    <row r="18" spans="1:3" ht="18.75" x14ac:dyDescent="0.2">
      <c r="A18" s="133" t="s">
        <v>177</v>
      </c>
      <c r="B18" s="245">
        <f>B19+B24+B29+B34</f>
        <v>85</v>
      </c>
      <c r="C18" s="245">
        <f>C19+C24+C29+C34</f>
        <v>1603000</v>
      </c>
    </row>
    <row r="19" spans="1:3" ht="18.75" x14ac:dyDescent="0.2">
      <c r="A19" s="229" t="s">
        <v>373</v>
      </c>
      <c r="B19" s="230">
        <f>SUM(B20:B23)</f>
        <v>30</v>
      </c>
      <c r="C19" s="249">
        <f>SUM(C20:C23)</f>
        <v>467634</v>
      </c>
    </row>
    <row r="20" spans="1:3" ht="18.75" x14ac:dyDescent="0.2">
      <c r="A20" s="236" t="s">
        <v>377</v>
      </c>
      <c r="B20" s="247">
        <v>0</v>
      </c>
      <c r="C20" s="248">
        <v>0</v>
      </c>
    </row>
    <row r="21" spans="1:3" ht="18.75" x14ac:dyDescent="0.2">
      <c r="A21" s="236" t="s">
        <v>378</v>
      </c>
      <c r="B21" s="247">
        <v>9</v>
      </c>
      <c r="C21" s="248">
        <v>127813</v>
      </c>
    </row>
    <row r="22" spans="1:3" ht="18.75" x14ac:dyDescent="0.2">
      <c r="A22" s="236" t="s">
        <v>14</v>
      </c>
      <c r="B22" s="247">
        <v>15</v>
      </c>
      <c r="C22" s="248">
        <v>254612</v>
      </c>
    </row>
    <row r="23" spans="1:3" ht="18.75" x14ac:dyDescent="0.2">
      <c r="A23" s="236" t="s">
        <v>379</v>
      </c>
      <c r="B23" s="247">
        <v>6</v>
      </c>
      <c r="C23" s="248">
        <v>85209</v>
      </c>
    </row>
    <row r="24" spans="1:3" ht="18.75" x14ac:dyDescent="0.2">
      <c r="A24" s="232" t="s">
        <v>374</v>
      </c>
      <c r="B24" s="230">
        <f>SUM(B25:B28)</f>
        <v>10</v>
      </c>
      <c r="C24" s="249">
        <f>SUM(C25:C28)</f>
        <v>225196</v>
      </c>
    </row>
    <row r="25" spans="1:3" ht="18.75" x14ac:dyDescent="0.2">
      <c r="A25" s="236" t="s">
        <v>377</v>
      </c>
      <c r="B25" s="247">
        <v>2</v>
      </c>
      <c r="C25" s="248">
        <v>28403</v>
      </c>
    </row>
    <row r="26" spans="1:3" ht="18.75" x14ac:dyDescent="0.2">
      <c r="A26" s="236" t="s">
        <v>378</v>
      </c>
      <c r="B26" s="247">
        <v>3</v>
      </c>
      <c r="C26" s="248">
        <v>42605</v>
      </c>
    </row>
    <row r="27" spans="1:3" ht="18.75" x14ac:dyDescent="0.2">
      <c r="A27" s="236" t="s">
        <v>14</v>
      </c>
      <c r="B27" s="247">
        <v>4</v>
      </c>
      <c r="C27" s="248">
        <v>139986</v>
      </c>
    </row>
    <row r="28" spans="1:3" ht="18.75" x14ac:dyDescent="0.2">
      <c r="A28" s="236" t="s">
        <v>379</v>
      </c>
      <c r="B28" s="247">
        <v>1</v>
      </c>
      <c r="C28" s="248">
        <v>14202</v>
      </c>
    </row>
    <row r="29" spans="1:3" ht="18.75" x14ac:dyDescent="0.2">
      <c r="A29" s="232" t="s">
        <v>375</v>
      </c>
      <c r="B29" s="230">
        <f>SUM(B30:B33)</f>
        <v>22</v>
      </c>
      <c r="C29" s="249">
        <f>SUM(C30:C33)</f>
        <v>196920</v>
      </c>
    </row>
    <row r="30" spans="1:3" ht="18.75" x14ac:dyDescent="0.2">
      <c r="A30" s="236" t="s">
        <v>377</v>
      </c>
      <c r="B30" s="247">
        <v>3</v>
      </c>
      <c r="C30" s="248">
        <v>19197</v>
      </c>
    </row>
    <row r="31" spans="1:3" ht="18.75" x14ac:dyDescent="0.2">
      <c r="A31" s="236" t="s">
        <v>378</v>
      </c>
      <c r="B31" s="247">
        <v>5</v>
      </c>
      <c r="C31" s="248">
        <v>26874</v>
      </c>
    </row>
    <row r="32" spans="1:3" ht="18.75" x14ac:dyDescent="0.2">
      <c r="A32" s="236" t="s">
        <v>14</v>
      </c>
      <c r="B32" s="247">
        <v>11</v>
      </c>
      <c r="C32" s="248">
        <v>100318</v>
      </c>
    </row>
    <row r="33" spans="1:3" ht="18.75" x14ac:dyDescent="0.2">
      <c r="A33" s="236" t="s">
        <v>379</v>
      </c>
      <c r="B33" s="247">
        <v>3</v>
      </c>
      <c r="C33" s="248">
        <v>50531</v>
      </c>
    </row>
    <row r="34" spans="1:3" ht="18.75" x14ac:dyDescent="0.2">
      <c r="A34" s="232" t="s">
        <v>376</v>
      </c>
      <c r="B34" s="233">
        <v>23</v>
      </c>
      <c r="C34" s="235">
        <v>713250</v>
      </c>
    </row>
  </sheetData>
  <mergeCells count="6">
    <mergeCell ref="A17:C17"/>
    <mergeCell ref="B1:C1"/>
    <mergeCell ref="A2:C2"/>
    <mergeCell ref="A3:A5"/>
    <mergeCell ref="B3:C4"/>
    <mergeCell ref="A6:C6"/>
  </mergeCells>
  <pageMargins left="1" right="1" top="1" bottom="1" header="0.5" footer="0.5"/>
  <pageSetup paperSize="9" scale="91" orientation="portrait" r:id="rId1"/>
  <rowBreaks count="1" manualBreakCount="1">
    <brk id="16" max="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="110" zoomScaleNormal="100" zoomScaleSheetLayoutView="110" workbookViewId="0">
      <selection activeCell="A2" sqref="A2:H2"/>
    </sheetView>
  </sheetViews>
  <sheetFormatPr defaultRowHeight="12.75" x14ac:dyDescent="0.2"/>
  <cols>
    <col min="1" max="1" width="34.7109375" style="120" customWidth="1"/>
    <col min="2" max="2" width="16.140625" style="120" customWidth="1"/>
    <col min="3" max="3" width="11.85546875" style="120" customWidth="1"/>
    <col min="4" max="4" width="18.7109375" style="120" customWidth="1"/>
    <col min="5" max="5" width="9.140625" style="120" customWidth="1"/>
    <col min="6" max="6" width="17.42578125" style="120" customWidth="1"/>
    <col min="7" max="7" width="12.7109375" style="120" customWidth="1"/>
    <col min="8" max="8" width="20.28515625" style="120" customWidth="1"/>
    <col min="9" max="9" width="11.7109375" style="120" bestFit="1" customWidth="1"/>
    <col min="10" max="10" width="10.7109375" style="120" bestFit="1" customWidth="1"/>
    <col min="11" max="256" width="9.140625" style="120"/>
    <col min="257" max="257" width="34.7109375" style="120" customWidth="1"/>
    <col min="258" max="258" width="16.140625" style="120" customWidth="1"/>
    <col min="259" max="259" width="11.85546875" style="120" customWidth="1"/>
    <col min="260" max="260" width="18.7109375" style="120" customWidth="1"/>
    <col min="261" max="261" width="9.140625" style="120" customWidth="1"/>
    <col min="262" max="262" width="17.42578125" style="120" customWidth="1"/>
    <col min="263" max="263" width="12.7109375" style="120" customWidth="1"/>
    <col min="264" max="264" width="20.28515625" style="120" customWidth="1"/>
    <col min="265" max="265" width="11.7109375" style="120" bestFit="1" customWidth="1"/>
    <col min="266" max="266" width="10.7109375" style="120" bestFit="1" customWidth="1"/>
    <col min="267" max="512" width="9.140625" style="120"/>
    <col min="513" max="513" width="34.7109375" style="120" customWidth="1"/>
    <col min="514" max="514" width="16.140625" style="120" customWidth="1"/>
    <col min="515" max="515" width="11.85546875" style="120" customWidth="1"/>
    <col min="516" max="516" width="18.7109375" style="120" customWidth="1"/>
    <col min="517" max="517" width="9.140625" style="120" customWidth="1"/>
    <col min="518" max="518" width="17.42578125" style="120" customWidth="1"/>
    <col min="519" max="519" width="12.7109375" style="120" customWidth="1"/>
    <col min="520" max="520" width="20.28515625" style="120" customWidth="1"/>
    <col min="521" max="521" width="11.7109375" style="120" bestFit="1" customWidth="1"/>
    <col min="522" max="522" width="10.7109375" style="120" bestFit="1" customWidth="1"/>
    <col min="523" max="768" width="9.140625" style="120"/>
    <col min="769" max="769" width="34.7109375" style="120" customWidth="1"/>
    <col min="770" max="770" width="16.140625" style="120" customWidth="1"/>
    <col min="771" max="771" width="11.85546875" style="120" customWidth="1"/>
    <col min="772" max="772" width="18.7109375" style="120" customWidth="1"/>
    <col min="773" max="773" width="9.140625" style="120" customWidth="1"/>
    <col min="774" max="774" width="17.42578125" style="120" customWidth="1"/>
    <col min="775" max="775" width="12.7109375" style="120" customWidth="1"/>
    <col min="776" max="776" width="20.28515625" style="120" customWidth="1"/>
    <col min="777" max="777" width="11.7109375" style="120" bestFit="1" customWidth="1"/>
    <col min="778" max="778" width="10.7109375" style="120" bestFit="1" customWidth="1"/>
    <col min="779" max="1024" width="9.140625" style="120"/>
    <col min="1025" max="1025" width="34.7109375" style="120" customWidth="1"/>
    <col min="1026" max="1026" width="16.140625" style="120" customWidth="1"/>
    <col min="1027" max="1027" width="11.85546875" style="120" customWidth="1"/>
    <col min="1028" max="1028" width="18.7109375" style="120" customWidth="1"/>
    <col min="1029" max="1029" width="9.140625" style="120" customWidth="1"/>
    <col min="1030" max="1030" width="17.42578125" style="120" customWidth="1"/>
    <col min="1031" max="1031" width="12.7109375" style="120" customWidth="1"/>
    <col min="1032" max="1032" width="20.28515625" style="120" customWidth="1"/>
    <col min="1033" max="1033" width="11.7109375" style="120" bestFit="1" customWidth="1"/>
    <col min="1034" max="1034" width="10.7109375" style="120" bestFit="1" customWidth="1"/>
    <col min="1035" max="1280" width="9.140625" style="120"/>
    <col min="1281" max="1281" width="34.7109375" style="120" customWidth="1"/>
    <col min="1282" max="1282" width="16.140625" style="120" customWidth="1"/>
    <col min="1283" max="1283" width="11.85546875" style="120" customWidth="1"/>
    <col min="1284" max="1284" width="18.7109375" style="120" customWidth="1"/>
    <col min="1285" max="1285" width="9.140625" style="120" customWidth="1"/>
    <col min="1286" max="1286" width="17.42578125" style="120" customWidth="1"/>
    <col min="1287" max="1287" width="12.7109375" style="120" customWidth="1"/>
    <col min="1288" max="1288" width="20.28515625" style="120" customWidth="1"/>
    <col min="1289" max="1289" width="11.7109375" style="120" bestFit="1" customWidth="1"/>
    <col min="1290" max="1290" width="10.7109375" style="120" bestFit="1" customWidth="1"/>
    <col min="1291" max="1536" width="9.140625" style="120"/>
    <col min="1537" max="1537" width="34.7109375" style="120" customWidth="1"/>
    <col min="1538" max="1538" width="16.140625" style="120" customWidth="1"/>
    <col min="1539" max="1539" width="11.85546875" style="120" customWidth="1"/>
    <col min="1540" max="1540" width="18.7109375" style="120" customWidth="1"/>
    <col min="1541" max="1541" width="9.140625" style="120" customWidth="1"/>
    <col min="1542" max="1542" width="17.42578125" style="120" customWidth="1"/>
    <col min="1543" max="1543" width="12.7109375" style="120" customWidth="1"/>
    <col min="1544" max="1544" width="20.28515625" style="120" customWidth="1"/>
    <col min="1545" max="1545" width="11.7109375" style="120" bestFit="1" customWidth="1"/>
    <col min="1546" max="1546" width="10.7109375" style="120" bestFit="1" customWidth="1"/>
    <col min="1547" max="1792" width="9.140625" style="120"/>
    <col min="1793" max="1793" width="34.7109375" style="120" customWidth="1"/>
    <col min="1794" max="1794" width="16.140625" style="120" customWidth="1"/>
    <col min="1795" max="1795" width="11.85546875" style="120" customWidth="1"/>
    <col min="1796" max="1796" width="18.7109375" style="120" customWidth="1"/>
    <col min="1797" max="1797" width="9.140625" style="120" customWidth="1"/>
    <col min="1798" max="1798" width="17.42578125" style="120" customWidth="1"/>
    <col min="1799" max="1799" width="12.7109375" style="120" customWidth="1"/>
    <col min="1800" max="1800" width="20.28515625" style="120" customWidth="1"/>
    <col min="1801" max="1801" width="11.7109375" style="120" bestFit="1" customWidth="1"/>
    <col min="1802" max="1802" width="10.7109375" style="120" bestFit="1" customWidth="1"/>
    <col min="1803" max="2048" width="9.140625" style="120"/>
    <col min="2049" max="2049" width="34.7109375" style="120" customWidth="1"/>
    <col min="2050" max="2050" width="16.140625" style="120" customWidth="1"/>
    <col min="2051" max="2051" width="11.85546875" style="120" customWidth="1"/>
    <col min="2052" max="2052" width="18.7109375" style="120" customWidth="1"/>
    <col min="2053" max="2053" width="9.140625" style="120" customWidth="1"/>
    <col min="2054" max="2054" width="17.42578125" style="120" customWidth="1"/>
    <col min="2055" max="2055" width="12.7109375" style="120" customWidth="1"/>
    <col min="2056" max="2056" width="20.28515625" style="120" customWidth="1"/>
    <col min="2057" max="2057" width="11.7109375" style="120" bestFit="1" customWidth="1"/>
    <col min="2058" max="2058" width="10.7109375" style="120" bestFit="1" customWidth="1"/>
    <col min="2059" max="2304" width="9.140625" style="120"/>
    <col min="2305" max="2305" width="34.7109375" style="120" customWidth="1"/>
    <col min="2306" max="2306" width="16.140625" style="120" customWidth="1"/>
    <col min="2307" max="2307" width="11.85546875" style="120" customWidth="1"/>
    <col min="2308" max="2308" width="18.7109375" style="120" customWidth="1"/>
    <col min="2309" max="2309" width="9.140625" style="120" customWidth="1"/>
    <col min="2310" max="2310" width="17.42578125" style="120" customWidth="1"/>
    <col min="2311" max="2311" width="12.7109375" style="120" customWidth="1"/>
    <col min="2312" max="2312" width="20.28515625" style="120" customWidth="1"/>
    <col min="2313" max="2313" width="11.7109375" style="120" bestFit="1" customWidth="1"/>
    <col min="2314" max="2314" width="10.7109375" style="120" bestFit="1" customWidth="1"/>
    <col min="2315" max="2560" width="9.140625" style="120"/>
    <col min="2561" max="2561" width="34.7109375" style="120" customWidth="1"/>
    <col min="2562" max="2562" width="16.140625" style="120" customWidth="1"/>
    <col min="2563" max="2563" width="11.85546875" style="120" customWidth="1"/>
    <col min="2564" max="2564" width="18.7109375" style="120" customWidth="1"/>
    <col min="2565" max="2565" width="9.140625" style="120" customWidth="1"/>
    <col min="2566" max="2566" width="17.42578125" style="120" customWidth="1"/>
    <col min="2567" max="2567" width="12.7109375" style="120" customWidth="1"/>
    <col min="2568" max="2568" width="20.28515625" style="120" customWidth="1"/>
    <col min="2569" max="2569" width="11.7109375" style="120" bestFit="1" customWidth="1"/>
    <col min="2570" max="2570" width="10.7109375" style="120" bestFit="1" customWidth="1"/>
    <col min="2571" max="2816" width="9.140625" style="120"/>
    <col min="2817" max="2817" width="34.7109375" style="120" customWidth="1"/>
    <col min="2818" max="2818" width="16.140625" style="120" customWidth="1"/>
    <col min="2819" max="2819" width="11.85546875" style="120" customWidth="1"/>
    <col min="2820" max="2820" width="18.7109375" style="120" customWidth="1"/>
    <col min="2821" max="2821" width="9.140625" style="120" customWidth="1"/>
    <col min="2822" max="2822" width="17.42578125" style="120" customWidth="1"/>
    <col min="2823" max="2823" width="12.7109375" style="120" customWidth="1"/>
    <col min="2824" max="2824" width="20.28515625" style="120" customWidth="1"/>
    <col min="2825" max="2825" width="11.7109375" style="120" bestFit="1" customWidth="1"/>
    <col min="2826" max="2826" width="10.7109375" style="120" bestFit="1" customWidth="1"/>
    <col min="2827" max="3072" width="9.140625" style="120"/>
    <col min="3073" max="3073" width="34.7109375" style="120" customWidth="1"/>
    <col min="3074" max="3074" width="16.140625" style="120" customWidth="1"/>
    <col min="3075" max="3075" width="11.85546875" style="120" customWidth="1"/>
    <col min="3076" max="3076" width="18.7109375" style="120" customWidth="1"/>
    <col min="3077" max="3077" width="9.140625" style="120" customWidth="1"/>
    <col min="3078" max="3078" width="17.42578125" style="120" customWidth="1"/>
    <col min="3079" max="3079" width="12.7109375" style="120" customWidth="1"/>
    <col min="3080" max="3080" width="20.28515625" style="120" customWidth="1"/>
    <col min="3081" max="3081" width="11.7109375" style="120" bestFit="1" customWidth="1"/>
    <col min="3082" max="3082" width="10.7109375" style="120" bestFit="1" customWidth="1"/>
    <col min="3083" max="3328" width="9.140625" style="120"/>
    <col min="3329" max="3329" width="34.7109375" style="120" customWidth="1"/>
    <col min="3330" max="3330" width="16.140625" style="120" customWidth="1"/>
    <col min="3331" max="3331" width="11.85546875" style="120" customWidth="1"/>
    <col min="3332" max="3332" width="18.7109375" style="120" customWidth="1"/>
    <col min="3333" max="3333" width="9.140625" style="120" customWidth="1"/>
    <col min="3334" max="3334" width="17.42578125" style="120" customWidth="1"/>
    <col min="3335" max="3335" width="12.7109375" style="120" customWidth="1"/>
    <col min="3336" max="3336" width="20.28515625" style="120" customWidth="1"/>
    <col min="3337" max="3337" width="11.7109375" style="120" bestFit="1" customWidth="1"/>
    <col min="3338" max="3338" width="10.7109375" style="120" bestFit="1" customWidth="1"/>
    <col min="3339" max="3584" width="9.140625" style="120"/>
    <col min="3585" max="3585" width="34.7109375" style="120" customWidth="1"/>
    <col min="3586" max="3586" width="16.140625" style="120" customWidth="1"/>
    <col min="3587" max="3587" width="11.85546875" style="120" customWidth="1"/>
    <col min="3588" max="3588" width="18.7109375" style="120" customWidth="1"/>
    <col min="3589" max="3589" width="9.140625" style="120" customWidth="1"/>
    <col min="3590" max="3590" width="17.42578125" style="120" customWidth="1"/>
    <col min="3591" max="3591" width="12.7109375" style="120" customWidth="1"/>
    <col min="3592" max="3592" width="20.28515625" style="120" customWidth="1"/>
    <col min="3593" max="3593" width="11.7109375" style="120" bestFit="1" customWidth="1"/>
    <col min="3594" max="3594" width="10.7109375" style="120" bestFit="1" customWidth="1"/>
    <col min="3595" max="3840" width="9.140625" style="120"/>
    <col min="3841" max="3841" width="34.7109375" style="120" customWidth="1"/>
    <col min="3842" max="3842" width="16.140625" style="120" customWidth="1"/>
    <col min="3843" max="3843" width="11.85546875" style="120" customWidth="1"/>
    <col min="3844" max="3844" width="18.7109375" style="120" customWidth="1"/>
    <col min="3845" max="3845" width="9.140625" style="120" customWidth="1"/>
    <col min="3846" max="3846" width="17.42578125" style="120" customWidth="1"/>
    <col min="3847" max="3847" width="12.7109375" style="120" customWidth="1"/>
    <col min="3848" max="3848" width="20.28515625" style="120" customWidth="1"/>
    <col min="3849" max="3849" width="11.7109375" style="120" bestFit="1" customWidth="1"/>
    <col min="3850" max="3850" width="10.7109375" style="120" bestFit="1" customWidth="1"/>
    <col min="3851" max="4096" width="9.140625" style="120"/>
    <col min="4097" max="4097" width="34.7109375" style="120" customWidth="1"/>
    <col min="4098" max="4098" width="16.140625" style="120" customWidth="1"/>
    <col min="4099" max="4099" width="11.85546875" style="120" customWidth="1"/>
    <col min="4100" max="4100" width="18.7109375" style="120" customWidth="1"/>
    <col min="4101" max="4101" width="9.140625" style="120" customWidth="1"/>
    <col min="4102" max="4102" width="17.42578125" style="120" customWidth="1"/>
    <col min="4103" max="4103" width="12.7109375" style="120" customWidth="1"/>
    <col min="4104" max="4104" width="20.28515625" style="120" customWidth="1"/>
    <col min="4105" max="4105" width="11.7109375" style="120" bestFit="1" customWidth="1"/>
    <col min="4106" max="4106" width="10.7109375" style="120" bestFit="1" customWidth="1"/>
    <col min="4107" max="4352" width="9.140625" style="120"/>
    <col min="4353" max="4353" width="34.7109375" style="120" customWidth="1"/>
    <col min="4354" max="4354" width="16.140625" style="120" customWidth="1"/>
    <col min="4355" max="4355" width="11.85546875" style="120" customWidth="1"/>
    <col min="4356" max="4356" width="18.7109375" style="120" customWidth="1"/>
    <col min="4357" max="4357" width="9.140625" style="120" customWidth="1"/>
    <col min="4358" max="4358" width="17.42578125" style="120" customWidth="1"/>
    <col min="4359" max="4359" width="12.7109375" style="120" customWidth="1"/>
    <col min="4360" max="4360" width="20.28515625" style="120" customWidth="1"/>
    <col min="4361" max="4361" width="11.7109375" style="120" bestFit="1" customWidth="1"/>
    <col min="4362" max="4362" width="10.7109375" style="120" bestFit="1" customWidth="1"/>
    <col min="4363" max="4608" width="9.140625" style="120"/>
    <col min="4609" max="4609" width="34.7109375" style="120" customWidth="1"/>
    <col min="4610" max="4610" width="16.140625" style="120" customWidth="1"/>
    <col min="4611" max="4611" width="11.85546875" style="120" customWidth="1"/>
    <col min="4612" max="4612" width="18.7109375" style="120" customWidth="1"/>
    <col min="4613" max="4613" width="9.140625" style="120" customWidth="1"/>
    <col min="4614" max="4614" width="17.42578125" style="120" customWidth="1"/>
    <col min="4615" max="4615" width="12.7109375" style="120" customWidth="1"/>
    <col min="4616" max="4616" width="20.28515625" style="120" customWidth="1"/>
    <col min="4617" max="4617" width="11.7109375" style="120" bestFit="1" customWidth="1"/>
    <col min="4618" max="4618" width="10.7109375" style="120" bestFit="1" customWidth="1"/>
    <col min="4619" max="4864" width="9.140625" style="120"/>
    <col min="4865" max="4865" width="34.7109375" style="120" customWidth="1"/>
    <col min="4866" max="4866" width="16.140625" style="120" customWidth="1"/>
    <col min="4867" max="4867" width="11.85546875" style="120" customWidth="1"/>
    <col min="4868" max="4868" width="18.7109375" style="120" customWidth="1"/>
    <col min="4869" max="4869" width="9.140625" style="120" customWidth="1"/>
    <col min="4870" max="4870" width="17.42578125" style="120" customWidth="1"/>
    <col min="4871" max="4871" width="12.7109375" style="120" customWidth="1"/>
    <col min="4872" max="4872" width="20.28515625" style="120" customWidth="1"/>
    <col min="4873" max="4873" width="11.7109375" style="120" bestFit="1" customWidth="1"/>
    <col min="4874" max="4874" width="10.7109375" style="120" bestFit="1" customWidth="1"/>
    <col min="4875" max="5120" width="9.140625" style="120"/>
    <col min="5121" max="5121" width="34.7109375" style="120" customWidth="1"/>
    <col min="5122" max="5122" width="16.140625" style="120" customWidth="1"/>
    <col min="5123" max="5123" width="11.85546875" style="120" customWidth="1"/>
    <col min="5124" max="5124" width="18.7109375" style="120" customWidth="1"/>
    <col min="5125" max="5125" width="9.140625" style="120" customWidth="1"/>
    <col min="5126" max="5126" width="17.42578125" style="120" customWidth="1"/>
    <col min="5127" max="5127" width="12.7109375" style="120" customWidth="1"/>
    <col min="5128" max="5128" width="20.28515625" style="120" customWidth="1"/>
    <col min="5129" max="5129" width="11.7109375" style="120" bestFit="1" customWidth="1"/>
    <col min="5130" max="5130" width="10.7109375" style="120" bestFit="1" customWidth="1"/>
    <col min="5131" max="5376" width="9.140625" style="120"/>
    <col min="5377" max="5377" width="34.7109375" style="120" customWidth="1"/>
    <col min="5378" max="5378" width="16.140625" style="120" customWidth="1"/>
    <col min="5379" max="5379" width="11.85546875" style="120" customWidth="1"/>
    <col min="5380" max="5380" width="18.7109375" style="120" customWidth="1"/>
    <col min="5381" max="5381" width="9.140625" style="120" customWidth="1"/>
    <col min="5382" max="5382" width="17.42578125" style="120" customWidth="1"/>
    <col min="5383" max="5383" width="12.7109375" style="120" customWidth="1"/>
    <col min="5384" max="5384" width="20.28515625" style="120" customWidth="1"/>
    <col min="5385" max="5385" width="11.7109375" style="120" bestFit="1" customWidth="1"/>
    <col min="5386" max="5386" width="10.7109375" style="120" bestFit="1" customWidth="1"/>
    <col min="5387" max="5632" width="9.140625" style="120"/>
    <col min="5633" max="5633" width="34.7109375" style="120" customWidth="1"/>
    <col min="5634" max="5634" width="16.140625" style="120" customWidth="1"/>
    <col min="5635" max="5635" width="11.85546875" style="120" customWidth="1"/>
    <col min="5636" max="5636" width="18.7109375" style="120" customWidth="1"/>
    <col min="5637" max="5637" width="9.140625" style="120" customWidth="1"/>
    <col min="5638" max="5638" width="17.42578125" style="120" customWidth="1"/>
    <col min="5639" max="5639" width="12.7109375" style="120" customWidth="1"/>
    <col min="5640" max="5640" width="20.28515625" style="120" customWidth="1"/>
    <col min="5641" max="5641" width="11.7109375" style="120" bestFit="1" customWidth="1"/>
    <col min="5642" max="5642" width="10.7109375" style="120" bestFit="1" customWidth="1"/>
    <col min="5643" max="5888" width="9.140625" style="120"/>
    <col min="5889" max="5889" width="34.7109375" style="120" customWidth="1"/>
    <col min="5890" max="5890" width="16.140625" style="120" customWidth="1"/>
    <col min="5891" max="5891" width="11.85546875" style="120" customWidth="1"/>
    <col min="5892" max="5892" width="18.7109375" style="120" customWidth="1"/>
    <col min="5893" max="5893" width="9.140625" style="120" customWidth="1"/>
    <col min="5894" max="5894" width="17.42578125" style="120" customWidth="1"/>
    <col min="5895" max="5895" width="12.7109375" style="120" customWidth="1"/>
    <col min="5896" max="5896" width="20.28515625" style="120" customWidth="1"/>
    <col min="5897" max="5897" width="11.7109375" style="120" bestFit="1" customWidth="1"/>
    <col min="5898" max="5898" width="10.7109375" style="120" bestFit="1" customWidth="1"/>
    <col min="5899" max="6144" width="9.140625" style="120"/>
    <col min="6145" max="6145" width="34.7109375" style="120" customWidth="1"/>
    <col min="6146" max="6146" width="16.140625" style="120" customWidth="1"/>
    <col min="6147" max="6147" width="11.85546875" style="120" customWidth="1"/>
    <col min="6148" max="6148" width="18.7109375" style="120" customWidth="1"/>
    <col min="6149" max="6149" width="9.140625" style="120" customWidth="1"/>
    <col min="6150" max="6150" width="17.42578125" style="120" customWidth="1"/>
    <col min="6151" max="6151" width="12.7109375" style="120" customWidth="1"/>
    <col min="6152" max="6152" width="20.28515625" style="120" customWidth="1"/>
    <col min="6153" max="6153" width="11.7109375" style="120" bestFit="1" customWidth="1"/>
    <col min="6154" max="6154" width="10.7109375" style="120" bestFit="1" customWidth="1"/>
    <col min="6155" max="6400" width="9.140625" style="120"/>
    <col min="6401" max="6401" width="34.7109375" style="120" customWidth="1"/>
    <col min="6402" max="6402" width="16.140625" style="120" customWidth="1"/>
    <col min="6403" max="6403" width="11.85546875" style="120" customWidth="1"/>
    <col min="6404" max="6404" width="18.7109375" style="120" customWidth="1"/>
    <col min="6405" max="6405" width="9.140625" style="120" customWidth="1"/>
    <col min="6406" max="6406" width="17.42578125" style="120" customWidth="1"/>
    <col min="6407" max="6407" width="12.7109375" style="120" customWidth="1"/>
    <col min="6408" max="6408" width="20.28515625" style="120" customWidth="1"/>
    <col min="6409" max="6409" width="11.7109375" style="120" bestFit="1" customWidth="1"/>
    <col min="6410" max="6410" width="10.7109375" style="120" bestFit="1" customWidth="1"/>
    <col min="6411" max="6656" width="9.140625" style="120"/>
    <col min="6657" max="6657" width="34.7109375" style="120" customWidth="1"/>
    <col min="6658" max="6658" width="16.140625" style="120" customWidth="1"/>
    <col min="6659" max="6659" width="11.85546875" style="120" customWidth="1"/>
    <col min="6660" max="6660" width="18.7109375" style="120" customWidth="1"/>
    <col min="6661" max="6661" width="9.140625" style="120" customWidth="1"/>
    <col min="6662" max="6662" width="17.42578125" style="120" customWidth="1"/>
    <col min="6663" max="6663" width="12.7109375" style="120" customWidth="1"/>
    <col min="6664" max="6664" width="20.28515625" style="120" customWidth="1"/>
    <col min="6665" max="6665" width="11.7109375" style="120" bestFit="1" customWidth="1"/>
    <col min="6666" max="6666" width="10.7109375" style="120" bestFit="1" customWidth="1"/>
    <col min="6667" max="6912" width="9.140625" style="120"/>
    <col min="6913" max="6913" width="34.7109375" style="120" customWidth="1"/>
    <col min="6914" max="6914" width="16.140625" style="120" customWidth="1"/>
    <col min="6915" max="6915" width="11.85546875" style="120" customWidth="1"/>
    <col min="6916" max="6916" width="18.7109375" style="120" customWidth="1"/>
    <col min="6917" max="6917" width="9.140625" style="120" customWidth="1"/>
    <col min="6918" max="6918" width="17.42578125" style="120" customWidth="1"/>
    <col min="6919" max="6919" width="12.7109375" style="120" customWidth="1"/>
    <col min="6920" max="6920" width="20.28515625" style="120" customWidth="1"/>
    <col min="6921" max="6921" width="11.7109375" style="120" bestFit="1" customWidth="1"/>
    <col min="6922" max="6922" width="10.7109375" style="120" bestFit="1" customWidth="1"/>
    <col min="6923" max="7168" width="9.140625" style="120"/>
    <col min="7169" max="7169" width="34.7109375" style="120" customWidth="1"/>
    <col min="7170" max="7170" width="16.140625" style="120" customWidth="1"/>
    <col min="7171" max="7171" width="11.85546875" style="120" customWidth="1"/>
    <col min="7172" max="7172" width="18.7109375" style="120" customWidth="1"/>
    <col min="7173" max="7173" width="9.140625" style="120" customWidth="1"/>
    <col min="7174" max="7174" width="17.42578125" style="120" customWidth="1"/>
    <col min="7175" max="7175" width="12.7109375" style="120" customWidth="1"/>
    <col min="7176" max="7176" width="20.28515625" style="120" customWidth="1"/>
    <col min="7177" max="7177" width="11.7109375" style="120" bestFit="1" customWidth="1"/>
    <col min="7178" max="7178" width="10.7109375" style="120" bestFit="1" customWidth="1"/>
    <col min="7179" max="7424" width="9.140625" style="120"/>
    <col min="7425" max="7425" width="34.7109375" style="120" customWidth="1"/>
    <col min="7426" max="7426" width="16.140625" style="120" customWidth="1"/>
    <col min="7427" max="7427" width="11.85546875" style="120" customWidth="1"/>
    <col min="7428" max="7428" width="18.7109375" style="120" customWidth="1"/>
    <col min="7429" max="7429" width="9.140625" style="120" customWidth="1"/>
    <col min="7430" max="7430" width="17.42578125" style="120" customWidth="1"/>
    <col min="7431" max="7431" width="12.7109375" style="120" customWidth="1"/>
    <col min="7432" max="7432" width="20.28515625" style="120" customWidth="1"/>
    <col min="7433" max="7433" width="11.7109375" style="120" bestFit="1" customWidth="1"/>
    <col min="7434" max="7434" width="10.7109375" style="120" bestFit="1" customWidth="1"/>
    <col min="7435" max="7680" width="9.140625" style="120"/>
    <col min="7681" max="7681" width="34.7109375" style="120" customWidth="1"/>
    <col min="7682" max="7682" width="16.140625" style="120" customWidth="1"/>
    <col min="7683" max="7683" width="11.85546875" style="120" customWidth="1"/>
    <col min="7684" max="7684" width="18.7109375" style="120" customWidth="1"/>
    <col min="7685" max="7685" width="9.140625" style="120" customWidth="1"/>
    <col min="7686" max="7686" width="17.42578125" style="120" customWidth="1"/>
    <col min="7687" max="7687" width="12.7109375" style="120" customWidth="1"/>
    <col min="7688" max="7688" width="20.28515625" style="120" customWidth="1"/>
    <col min="7689" max="7689" width="11.7109375" style="120" bestFit="1" customWidth="1"/>
    <col min="7690" max="7690" width="10.7109375" style="120" bestFit="1" customWidth="1"/>
    <col min="7691" max="7936" width="9.140625" style="120"/>
    <col min="7937" max="7937" width="34.7109375" style="120" customWidth="1"/>
    <col min="7938" max="7938" width="16.140625" style="120" customWidth="1"/>
    <col min="7939" max="7939" width="11.85546875" style="120" customWidth="1"/>
    <col min="7940" max="7940" width="18.7109375" style="120" customWidth="1"/>
    <col min="7941" max="7941" width="9.140625" style="120" customWidth="1"/>
    <col min="7942" max="7942" width="17.42578125" style="120" customWidth="1"/>
    <col min="7943" max="7943" width="12.7109375" style="120" customWidth="1"/>
    <col min="7944" max="7944" width="20.28515625" style="120" customWidth="1"/>
    <col min="7945" max="7945" width="11.7109375" style="120" bestFit="1" customWidth="1"/>
    <col min="7946" max="7946" width="10.7109375" style="120" bestFit="1" customWidth="1"/>
    <col min="7947" max="8192" width="9.140625" style="120"/>
    <col min="8193" max="8193" width="34.7109375" style="120" customWidth="1"/>
    <col min="8194" max="8194" width="16.140625" style="120" customWidth="1"/>
    <col min="8195" max="8195" width="11.85546875" style="120" customWidth="1"/>
    <col min="8196" max="8196" width="18.7109375" style="120" customWidth="1"/>
    <col min="8197" max="8197" width="9.140625" style="120" customWidth="1"/>
    <col min="8198" max="8198" width="17.42578125" style="120" customWidth="1"/>
    <col min="8199" max="8199" width="12.7109375" style="120" customWidth="1"/>
    <col min="8200" max="8200" width="20.28515625" style="120" customWidth="1"/>
    <col min="8201" max="8201" width="11.7109375" style="120" bestFit="1" customWidth="1"/>
    <col min="8202" max="8202" width="10.7109375" style="120" bestFit="1" customWidth="1"/>
    <col min="8203" max="8448" width="9.140625" style="120"/>
    <col min="8449" max="8449" width="34.7109375" style="120" customWidth="1"/>
    <col min="8450" max="8450" width="16.140625" style="120" customWidth="1"/>
    <col min="8451" max="8451" width="11.85546875" style="120" customWidth="1"/>
    <col min="8452" max="8452" width="18.7109375" style="120" customWidth="1"/>
    <col min="8453" max="8453" width="9.140625" style="120" customWidth="1"/>
    <col min="8454" max="8454" width="17.42578125" style="120" customWidth="1"/>
    <col min="8455" max="8455" width="12.7109375" style="120" customWidth="1"/>
    <col min="8456" max="8456" width="20.28515625" style="120" customWidth="1"/>
    <col min="8457" max="8457" width="11.7109375" style="120" bestFit="1" customWidth="1"/>
    <col min="8458" max="8458" width="10.7109375" style="120" bestFit="1" customWidth="1"/>
    <col min="8459" max="8704" width="9.140625" style="120"/>
    <col min="8705" max="8705" width="34.7109375" style="120" customWidth="1"/>
    <col min="8706" max="8706" width="16.140625" style="120" customWidth="1"/>
    <col min="8707" max="8707" width="11.85546875" style="120" customWidth="1"/>
    <col min="8708" max="8708" width="18.7109375" style="120" customWidth="1"/>
    <col min="8709" max="8709" width="9.140625" style="120" customWidth="1"/>
    <col min="8710" max="8710" width="17.42578125" style="120" customWidth="1"/>
    <col min="8711" max="8711" width="12.7109375" style="120" customWidth="1"/>
    <col min="8712" max="8712" width="20.28515625" style="120" customWidth="1"/>
    <col min="8713" max="8713" width="11.7109375" style="120" bestFit="1" customWidth="1"/>
    <col min="8714" max="8714" width="10.7109375" style="120" bestFit="1" customWidth="1"/>
    <col min="8715" max="8960" width="9.140625" style="120"/>
    <col min="8961" max="8961" width="34.7109375" style="120" customWidth="1"/>
    <col min="8962" max="8962" width="16.140625" style="120" customWidth="1"/>
    <col min="8963" max="8963" width="11.85546875" style="120" customWidth="1"/>
    <col min="8964" max="8964" width="18.7109375" style="120" customWidth="1"/>
    <col min="8965" max="8965" width="9.140625" style="120" customWidth="1"/>
    <col min="8966" max="8966" width="17.42578125" style="120" customWidth="1"/>
    <col min="8967" max="8967" width="12.7109375" style="120" customWidth="1"/>
    <col min="8968" max="8968" width="20.28515625" style="120" customWidth="1"/>
    <col min="8969" max="8969" width="11.7109375" style="120" bestFit="1" customWidth="1"/>
    <col min="8970" max="8970" width="10.7109375" style="120" bestFit="1" customWidth="1"/>
    <col min="8971" max="9216" width="9.140625" style="120"/>
    <col min="9217" max="9217" width="34.7109375" style="120" customWidth="1"/>
    <col min="9218" max="9218" width="16.140625" style="120" customWidth="1"/>
    <col min="9219" max="9219" width="11.85546875" style="120" customWidth="1"/>
    <col min="9220" max="9220" width="18.7109375" style="120" customWidth="1"/>
    <col min="9221" max="9221" width="9.140625" style="120" customWidth="1"/>
    <col min="9222" max="9222" width="17.42578125" style="120" customWidth="1"/>
    <col min="9223" max="9223" width="12.7109375" style="120" customWidth="1"/>
    <col min="9224" max="9224" width="20.28515625" style="120" customWidth="1"/>
    <col min="9225" max="9225" width="11.7109375" style="120" bestFit="1" customWidth="1"/>
    <col min="9226" max="9226" width="10.7109375" style="120" bestFit="1" customWidth="1"/>
    <col min="9227" max="9472" width="9.140625" style="120"/>
    <col min="9473" max="9473" width="34.7109375" style="120" customWidth="1"/>
    <col min="9474" max="9474" width="16.140625" style="120" customWidth="1"/>
    <col min="9475" max="9475" width="11.85546875" style="120" customWidth="1"/>
    <col min="9476" max="9476" width="18.7109375" style="120" customWidth="1"/>
    <col min="9477" max="9477" width="9.140625" style="120" customWidth="1"/>
    <col min="9478" max="9478" width="17.42578125" style="120" customWidth="1"/>
    <col min="9479" max="9479" width="12.7109375" style="120" customWidth="1"/>
    <col min="9480" max="9480" width="20.28515625" style="120" customWidth="1"/>
    <col min="9481" max="9481" width="11.7109375" style="120" bestFit="1" customWidth="1"/>
    <col min="9482" max="9482" width="10.7109375" style="120" bestFit="1" customWidth="1"/>
    <col min="9483" max="9728" width="9.140625" style="120"/>
    <col min="9729" max="9729" width="34.7109375" style="120" customWidth="1"/>
    <col min="9730" max="9730" width="16.140625" style="120" customWidth="1"/>
    <col min="9731" max="9731" width="11.85546875" style="120" customWidth="1"/>
    <col min="9732" max="9732" width="18.7109375" style="120" customWidth="1"/>
    <col min="9733" max="9733" width="9.140625" style="120" customWidth="1"/>
    <col min="9734" max="9734" width="17.42578125" style="120" customWidth="1"/>
    <col min="9735" max="9735" width="12.7109375" style="120" customWidth="1"/>
    <col min="9736" max="9736" width="20.28515625" style="120" customWidth="1"/>
    <col min="9737" max="9737" width="11.7109375" style="120" bestFit="1" customWidth="1"/>
    <col min="9738" max="9738" width="10.7109375" style="120" bestFit="1" customWidth="1"/>
    <col min="9739" max="9984" width="9.140625" style="120"/>
    <col min="9985" max="9985" width="34.7109375" style="120" customWidth="1"/>
    <col min="9986" max="9986" width="16.140625" style="120" customWidth="1"/>
    <col min="9987" max="9987" width="11.85546875" style="120" customWidth="1"/>
    <col min="9988" max="9988" width="18.7109375" style="120" customWidth="1"/>
    <col min="9989" max="9989" width="9.140625" style="120" customWidth="1"/>
    <col min="9990" max="9990" width="17.42578125" style="120" customWidth="1"/>
    <col min="9991" max="9991" width="12.7109375" style="120" customWidth="1"/>
    <col min="9992" max="9992" width="20.28515625" style="120" customWidth="1"/>
    <col min="9993" max="9993" width="11.7109375" style="120" bestFit="1" customWidth="1"/>
    <col min="9994" max="9994" width="10.7109375" style="120" bestFit="1" customWidth="1"/>
    <col min="9995" max="10240" width="9.140625" style="120"/>
    <col min="10241" max="10241" width="34.7109375" style="120" customWidth="1"/>
    <col min="10242" max="10242" width="16.140625" style="120" customWidth="1"/>
    <col min="10243" max="10243" width="11.85546875" style="120" customWidth="1"/>
    <col min="10244" max="10244" width="18.7109375" style="120" customWidth="1"/>
    <col min="10245" max="10245" width="9.140625" style="120" customWidth="1"/>
    <col min="10246" max="10246" width="17.42578125" style="120" customWidth="1"/>
    <col min="10247" max="10247" width="12.7109375" style="120" customWidth="1"/>
    <col min="10248" max="10248" width="20.28515625" style="120" customWidth="1"/>
    <col min="10249" max="10249" width="11.7109375" style="120" bestFit="1" customWidth="1"/>
    <col min="10250" max="10250" width="10.7109375" style="120" bestFit="1" customWidth="1"/>
    <col min="10251" max="10496" width="9.140625" style="120"/>
    <col min="10497" max="10497" width="34.7109375" style="120" customWidth="1"/>
    <col min="10498" max="10498" width="16.140625" style="120" customWidth="1"/>
    <col min="10499" max="10499" width="11.85546875" style="120" customWidth="1"/>
    <col min="10500" max="10500" width="18.7109375" style="120" customWidth="1"/>
    <col min="10501" max="10501" width="9.140625" style="120" customWidth="1"/>
    <col min="10502" max="10502" width="17.42578125" style="120" customWidth="1"/>
    <col min="10503" max="10503" width="12.7109375" style="120" customWidth="1"/>
    <col min="10504" max="10504" width="20.28515625" style="120" customWidth="1"/>
    <col min="10505" max="10505" width="11.7109375" style="120" bestFit="1" customWidth="1"/>
    <col min="10506" max="10506" width="10.7109375" style="120" bestFit="1" customWidth="1"/>
    <col min="10507" max="10752" width="9.140625" style="120"/>
    <col min="10753" max="10753" width="34.7109375" style="120" customWidth="1"/>
    <col min="10754" max="10754" width="16.140625" style="120" customWidth="1"/>
    <col min="10755" max="10755" width="11.85546875" style="120" customWidth="1"/>
    <col min="10756" max="10756" width="18.7109375" style="120" customWidth="1"/>
    <col min="10757" max="10757" width="9.140625" style="120" customWidth="1"/>
    <col min="10758" max="10758" width="17.42578125" style="120" customWidth="1"/>
    <col min="10759" max="10759" width="12.7109375" style="120" customWidth="1"/>
    <col min="10760" max="10760" width="20.28515625" style="120" customWidth="1"/>
    <col min="10761" max="10761" width="11.7109375" style="120" bestFit="1" customWidth="1"/>
    <col min="10762" max="10762" width="10.7109375" style="120" bestFit="1" customWidth="1"/>
    <col min="10763" max="11008" width="9.140625" style="120"/>
    <col min="11009" max="11009" width="34.7109375" style="120" customWidth="1"/>
    <col min="11010" max="11010" width="16.140625" style="120" customWidth="1"/>
    <col min="11011" max="11011" width="11.85546875" style="120" customWidth="1"/>
    <col min="11012" max="11012" width="18.7109375" style="120" customWidth="1"/>
    <col min="11013" max="11013" width="9.140625" style="120" customWidth="1"/>
    <col min="11014" max="11014" width="17.42578125" style="120" customWidth="1"/>
    <col min="11015" max="11015" width="12.7109375" style="120" customWidth="1"/>
    <col min="11016" max="11016" width="20.28515625" style="120" customWidth="1"/>
    <col min="11017" max="11017" width="11.7109375" style="120" bestFit="1" customWidth="1"/>
    <col min="11018" max="11018" width="10.7109375" style="120" bestFit="1" customWidth="1"/>
    <col min="11019" max="11264" width="9.140625" style="120"/>
    <col min="11265" max="11265" width="34.7109375" style="120" customWidth="1"/>
    <col min="11266" max="11266" width="16.140625" style="120" customWidth="1"/>
    <col min="11267" max="11267" width="11.85546875" style="120" customWidth="1"/>
    <col min="11268" max="11268" width="18.7109375" style="120" customWidth="1"/>
    <col min="11269" max="11269" width="9.140625" style="120" customWidth="1"/>
    <col min="11270" max="11270" width="17.42578125" style="120" customWidth="1"/>
    <col min="11271" max="11271" width="12.7109375" style="120" customWidth="1"/>
    <col min="11272" max="11272" width="20.28515625" style="120" customWidth="1"/>
    <col min="11273" max="11273" width="11.7109375" style="120" bestFit="1" customWidth="1"/>
    <col min="11274" max="11274" width="10.7109375" style="120" bestFit="1" customWidth="1"/>
    <col min="11275" max="11520" width="9.140625" style="120"/>
    <col min="11521" max="11521" width="34.7109375" style="120" customWidth="1"/>
    <col min="11522" max="11522" width="16.140625" style="120" customWidth="1"/>
    <col min="11523" max="11523" width="11.85546875" style="120" customWidth="1"/>
    <col min="11524" max="11524" width="18.7109375" style="120" customWidth="1"/>
    <col min="11525" max="11525" width="9.140625" style="120" customWidth="1"/>
    <col min="11526" max="11526" width="17.42578125" style="120" customWidth="1"/>
    <col min="11527" max="11527" width="12.7109375" style="120" customWidth="1"/>
    <col min="11528" max="11528" width="20.28515625" style="120" customWidth="1"/>
    <col min="11529" max="11529" width="11.7109375" style="120" bestFit="1" customWidth="1"/>
    <col min="11530" max="11530" width="10.7109375" style="120" bestFit="1" customWidth="1"/>
    <col min="11531" max="11776" width="9.140625" style="120"/>
    <col min="11777" max="11777" width="34.7109375" style="120" customWidth="1"/>
    <col min="11778" max="11778" width="16.140625" style="120" customWidth="1"/>
    <col min="11779" max="11779" width="11.85546875" style="120" customWidth="1"/>
    <col min="11780" max="11780" width="18.7109375" style="120" customWidth="1"/>
    <col min="11781" max="11781" width="9.140625" style="120" customWidth="1"/>
    <col min="11782" max="11782" width="17.42578125" style="120" customWidth="1"/>
    <col min="11783" max="11783" width="12.7109375" style="120" customWidth="1"/>
    <col min="11784" max="11784" width="20.28515625" style="120" customWidth="1"/>
    <col min="11785" max="11785" width="11.7109375" style="120" bestFit="1" customWidth="1"/>
    <col min="11786" max="11786" width="10.7109375" style="120" bestFit="1" customWidth="1"/>
    <col min="11787" max="12032" width="9.140625" style="120"/>
    <col min="12033" max="12033" width="34.7109375" style="120" customWidth="1"/>
    <col min="12034" max="12034" width="16.140625" style="120" customWidth="1"/>
    <col min="12035" max="12035" width="11.85546875" style="120" customWidth="1"/>
    <col min="12036" max="12036" width="18.7109375" style="120" customWidth="1"/>
    <col min="12037" max="12037" width="9.140625" style="120" customWidth="1"/>
    <col min="12038" max="12038" width="17.42578125" style="120" customWidth="1"/>
    <col min="12039" max="12039" width="12.7109375" style="120" customWidth="1"/>
    <col min="12040" max="12040" width="20.28515625" style="120" customWidth="1"/>
    <col min="12041" max="12041" width="11.7109375" style="120" bestFit="1" customWidth="1"/>
    <col min="12042" max="12042" width="10.7109375" style="120" bestFit="1" customWidth="1"/>
    <col min="12043" max="12288" width="9.140625" style="120"/>
    <col min="12289" max="12289" width="34.7109375" style="120" customWidth="1"/>
    <col min="12290" max="12290" width="16.140625" style="120" customWidth="1"/>
    <col min="12291" max="12291" width="11.85546875" style="120" customWidth="1"/>
    <col min="12292" max="12292" width="18.7109375" style="120" customWidth="1"/>
    <col min="12293" max="12293" width="9.140625" style="120" customWidth="1"/>
    <col min="12294" max="12294" width="17.42578125" style="120" customWidth="1"/>
    <col min="12295" max="12295" width="12.7109375" style="120" customWidth="1"/>
    <col min="12296" max="12296" width="20.28515625" style="120" customWidth="1"/>
    <col min="12297" max="12297" width="11.7109375" style="120" bestFit="1" customWidth="1"/>
    <col min="12298" max="12298" width="10.7109375" style="120" bestFit="1" customWidth="1"/>
    <col min="12299" max="12544" width="9.140625" style="120"/>
    <col min="12545" max="12545" width="34.7109375" style="120" customWidth="1"/>
    <col min="12546" max="12546" width="16.140625" style="120" customWidth="1"/>
    <col min="12547" max="12547" width="11.85546875" style="120" customWidth="1"/>
    <col min="12548" max="12548" width="18.7109375" style="120" customWidth="1"/>
    <col min="12549" max="12549" width="9.140625" style="120" customWidth="1"/>
    <col min="12550" max="12550" width="17.42578125" style="120" customWidth="1"/>
    <col min="12551" max="12551" width="12.7109375" style="120" customWidth="1"/>
    <col min="12552" max="12552" width="20.28515625" style="120" customWidth="1"/>
    <col min="12553" max="12553" width="11.7109375" style="120" bestFit="1" customWidth="1"/>
    <col min="12554" max="12554" width="10.7109375" style="120" bestFit="1" customWidth="1"/>
    <col min="12555" max="12800" width="9.140625" style="120"/>
    <col min="12801" max="12801" width="34.7109375" style="120" customWidth="1"/>
    <col min="12802" max="12802" width="16.140625" style="120" customWidth="1"/>
    <col min="12803" max="12803" width="11.85546875" style="120" customWidth="1"/>
    <col min="12804" max="12804" width="18.7109375" style="120" customWidth="1"/>
    <col min="12805" max="12805" width="9.140625" style="120" customWidth="1"/>
    <col min="12806" max="12806" width="17.42578125" style="120" customWidth="1"/>
    <col min="12807" max="12807" width="12.7109375" style="120" customWidth="1"/>
    <col min="12808" max="12808" width="20.28515625" style="120" customWidth="1"/>
    <col min="12809" max="12809" width="11.7109375" style="120" bestFit="1" customWidth="1"/>
    <col min="12810" max="12810" width="10.7109375" style="120" bestFit="1" customWidth="1"/>
    <col min="12811" max="13056" width="9.140625" style="120"/>
    <col min="13057" max="13057" width="34.7109375" style="120" customWidth="1"/>
    <col min="13058" max="13058" width="16.140625" style="120" customWidth="1"/>
    <col min="13059" max="13059" width="11.85546875" style="120" customWidth="1"/>
    <col min="13060" max="13060" width="18.7109375" style="120" customWidth="1"/>
    <col min="13061" max="13061" width="9.140625" style="120" customWidth="1"/>
    <col min="13062" max="13062" width="17.42578125" style="120" customWidth="1"/>
    <col min="13063" max="13063" width="12.7109375" style="120" customWidth="1"/>
    <col min="13064" max="13064" width="20.28515625" style="120" customWidth="1"/>
    <col min="13065" max="13065" width="11.7109375" style="120" bestFit="1" customWidth="1"/>
    <col min="13066" max="13066" width="10.7109375" style="120" bestFit="1" customWidth="1"/>
    <col min="13067" max="13312" width="9.140625" style="120"/>
    <col min="13313" max="13313" width="34.7109375" style="120" customWidth="1"/>
    <col min="13314" max="13314" width="16.140625" style="120" customWidth="1"/>
    <col min="13315" max="13315" width="11.85546875" style="120" customWidth="1"/>
    <col min="13316" max="13316" width="18.7109375" style="120" customWidth="1"/>
    <col min="13317" max="13317" width="9.140625" style="120" customWidth="1"/>
    <col min="13318" max="13318" width="17.42578125" style="120" customWidth="1"/>
    <col min="13319" max="13319" width="12.7109375" style="120" customWidth="1"/>
    <col min="13320" max="13320" width="20.28515625" style="120" customWidth="1"/>
    <col min="13321" max="13321" width="11.7109375" style="120" bestFit="1" customWidth="1"/>
    <col min="13322" max="13322" width="10.7109375" style="120" bestFit="1" customWidth="1"/>
    <col min="13323" max="13568" width="9.140625" style="120"/>
    <col min="13569" max="13569" width="34.7109375" style="120" customWidth="1"/>
    <col min="13570" max="13570" width="16.140625" style="120" customWidth="1"/>
    <col min="13571" max="13571" width="11.85546875" style="120" customWidth="1"/>
    <col min="13572" max="13572" width="18.7109375" style="120" customWidth="1"/>
    <col min="13573" max="13573" width="9.140625" style="120" customWidth="1"/>
    <col min="13574" max="13574" width="17.42578125" style="120" customWidth="1"/>
    <col min="13575" max="13575" width="12.7109375" style="120" customWidth="1"/>
    <col min="13576" max="13576" width="20.28515625" style="120" customWidth="1"/>
    <col min="13577" max="13577" width="11.7109375" style="120" bestFit="1" customWidth="1"/>
    <col min="13578" max="13578" width="10.7109375" style="120" bestFit="1" customWidth="1"/>
    <col min="13579" max="13824" width="9.140625" style="120"/>
    <col min="13825" max="13825" width="34.7109375" style="120" customWidth="1"/>
    <col min="13826" max="13826" width="16.140625" style="120" customWidth="1"/>
    <col min="13827" max="13827" width="11.85546875" style="120" customWidth="1"/>
    <col min="13828" max="13828" width="18.7109375" style="120" customWidth="1"/>
    <col min="13829" max="13829" width="9.140625" style="120" customWidth="1"/>
    <col min="13830" max="13830" width="17.42578125" style="120" customWidth="1"/>
    <col min="13831" max="13831" width="12.7109375" style="120" customWidth="1"/>
    <col min="13832" max="13832" width="20.28515625" style="120" customWidth="1"/>
    <col min="13833" max="13833" width="11.7109375" style="120" bestFit="1" customWidth="1"/>
    <col min="13834" max="13834" width="10.7109375" style="120" bestFit="1" customWidth="1"/>
    <col min="13835" max="14080" width="9.140625" style="120"/>
    <col min="14081" max="14081" width="34.7109375" style="120" customWidth="1"/>
    <col min="14082" max="14082" width="16.140625" style="120" customWidth="1"/>
    <col min="14083" max="14083" width="11.85546875" style="120" customWidth="1"/>
    <col min="14084" max="14084" width="18.7109375" style="120" customWidth="1"/>
    <col min="14085" max="14085" width="9.140625" style="120" customWidth="1"/>
    <col min="14086" max="14086" width="17.42578125" style="120" customWidth="1"/>
    <col min="14087" max="14087" width="12.7109375" style="120" customWidth="1"/>
    <col min="14088" max="14088" width="20.28515625" style="120" customWidth="1"/>
    <col min="14089" max="14089" width="11.7109375" style="120" bestFit="1" customWidth="1"/>
    <col min="14090" max="14090" width="10.7109375" style="120" bestFit="1" customWidth="1"/>
    <col min="14091" max="14336" width="9.140625" style="120"/>
    <col min="14337" max="14337" width="34.7109375" style="120" customWidth="1"/>
    <col min="14338" max="14338" width="16.140625" style="120" customWidth="1"/>
    <col min="14339" max="14339" width="11.85546875" style="120" customWidth="1"/>
    <col min="14340" max="14340" width="18.7109375" style="120" customWidth="1"/>
    <col min="14341" max="14341" width="9.140625" style="120" customWidth="1"/>
    <col min="14342" max="14342" width="17.42578125" style="120" customWidth="1"/>
    <col min="14343" max="14343" width="12.7109375" style="120" customWidth="1"/>
    <col min="14344" max="14344" width="20.28515625" style="120" customWidth="1"/>
    <col min="14345" max="14345" width="11.7109375" style="120" bestFit="1" customWidth="1"/>
    <col min="14346" max="14346" width="10.7109375" style="120" bestFit="1" customWidth="1"/>
    <col min="14347" max="14592" width="9.140625" style="120"/>
    <col min="14593" max="14593" width="34.7109375" style="120" customWidth="1"/>
    <col min="14594" max="14594" width="16.140625" style="120" customWidth="1"/>
    <col min="14595" max="14595" width="11.85546875" style="120" customWidth="1"/>
    <col min="14596" max="14596" width="18.7109375" style="120" customWidth="1"/>
    <col min="14597" max="14597" width="9.140625" style="120" customWidth="1"/>
    <col min="14598" max="14598" width="17.42578125" style="120" customWidth="1"/>
    <col min="14599" max="14599" width="12.7109375" style="120" customWidth="1"/>
    <col min="14600" max="14600" width="20.28515625" style="120" customWidth="1"/>
    <col min="14601" max="14601" width="11.7109375" style="120" bestFit="1" customWidth="1"/>
    <col min="14602" max="14602" width="10.7109375" style="120" bestFit="1" customWidth="1"/>
    <col min="14603" max="14848" width="9.140625" style="120"/>
    <col min="14849" max="14849" width="34.7109375" style="120" customWidth="1"/>
    <col min="14850" max="14850" width="16.140625" style="120" customWidth="1"/>
    <col min="14851" max="14851" width="11.85546875" style="120" customWidth="1"/>
    <col min="14852" max="14852" width="18.7109375" style="120" customWidth="1"/>
    <col min="14853" max="14853" width="9.140625" style="120" customWidth="1"/>
    <col min="14854" max="14854" width="17.42578125" style="120" customWidth="1"/>
    <col min="14855" max="14855" width="12.7109375" style="120" customWidth="1"/>
    <col min="14856" max="14856" width="20.28515625" style="120" customWidth="1"/>
    <col min="14857" max="14857" width="11.7109375" style="120" bestFit="1" customWidth="1"/>
    <col min="14858" max="14858" width="10.7109375" style="120" bestFit="1" customWidth="1"/>
    <col min="14859" max="15104" width="9.140625" style="120"/>
    <col min="15105" max="15105" width="34.7109375" style="120" customWidth="1"/>
    <col min="15106" max="15106" width="16.140625" style="120" customWidth="1"/>
    <col min="15107" max="15107" width="11.85546875" style="120" customWidth="1"/>
    <col min="15108" max="15108" width="18.7109375" style="120" customWidth="1"/>
    <col min="15109" max="15109" width="9.140625" style="120" customWidth="1"/>
    <col min="15110" max="15110" width="17.42578125" style="120" customWidth="1"/>
    <col min="15111" max="15111" width="12.7109375" style="120" customWidth="1"/>
    <col min="15112" max="15112" width="20.28515625" style="120" customWidth="1"/>
    <col min="15113" max="15113" width="11.7109375" style="120" bestFit="1" customWidth="1"/>
    <col min="15114" max="15114" width="10.7109375" style="120" bestFit="1" customWidth="1"/>
    <col min="15115" max="15360" width="9.140625" style="120"/>
    <col min="15361" max="15361" width="34.7109375" style="120" customWidth="1"/>
    <col min="15362" max="15362" width="16.140625" style="120" customWidth="1"/>
    <col min="15363" max="15363" width="11.85546875" style="120" customWidth="1"/>
    <col min="15364" max="15364" width="18.7109375" style="120" customWidth="1"/>
    <col min="15365" max="15365" width="9.140625" style="120" customWidth="1"/>
    <col min="15366" max="15366" width="17.42578125" style="120" customWidth="1"/>
    <col min="15367" max="15367" width="12.7109375" style="120" customWidth="1"/>
    <col min="15368" max="15368" width="20.28515625" style="120" customWidth="1"/>
    <col min="15369" max="15369" width="11.7109375" style="120" bestFit="1" customWidth="1"/>
    <col min="15370" max="15370" width="10.7109375" style="120" bestFit="1" customWidth="1"/>
    <col min="15371" max="15616" width="9.140625" style="120"/>
    <col min="15617" max="15617" width="34.7109375" style="120" customWidth="1"/>
    <col min="15618" max="15618" width="16.140625" style="120" customWidth="1"/>
    <col min="15619" max="15619" width="11.85546875" style="120" customWidth="1"/>
    <col min="15620" max="15620" width="18.7109375" style="120" customWidth="1"/>
    <col min="15621" max="15621" width="9.140625" style="120" customWidth="1"/>
    <col min="15622" max="15622" width="17.42578125" style="120" customWidth="1"/>
    <col min="15623" max="15623" width="12.7109375" style="120" customWidth="1"/>
    <col min="15624" max="15624" width="20.28515625" style="120" customWidth="1"/>
    <col min="15625" max="15625" width="11.7109375" style="120" bestFit="1" customWidth="1"/>
    <col min="15626" max="15626" width="10.7109375" style="120" bestFit="1" customWidth="1"/>
    <col min="15627" max="15872" width="9.140625" style="120"/>
    <col min="15873" max="15873" width="34.7109375" style="120" customWidth="1"/>
    <col min="15874" max="15874" width="16.140625" style="120" customWidth="1"/>
    <col min="15875" max="15875" width="11.85546875" style="120" customWidth="1"/>
    <col min="15876" max="15876" width="18.7109375" style="120" customWidth="1"/>
    <col min="15877" max="15877" width="9.140625" style="120" customWidth="1"/>
    <col min="15878" max="15878" width="17.42578125" style="120" customWidth="1"/>
    <col min="15879" max="15879" width="12.7109375" style="120" customWidth="1"/>
    <col min="15880" max="15880" width="20.28515625" style="120" customWidth="1"/>
    <col min="15881" max="15881" width="11.7109375" style="120" bestFit="1" customWidth="1"/>
    <col min="15882" max="15882" width="10.7109375" style="120" bestFit="1" customWidth="1"/>
    <col min="15883" max="16128" width="9.140625" style="120"/>
    <col min="16129" max="16129" width="34.7109375" style="120" customWidth="1"/>
    <col min="16130" max="16130" width="16.140625" style="120" customWidth="1"/>
    <col min="16131" max="16131" width="11.85546875" style="120" customWidth="1"/>
    <col min="16132" max="16132" width="18.7109375" style="120" customWidth="1"/>
    <col min="16133" max="16133" width="9.140625" style="120" customWidth="1"/>
    <col min="16134" max="16134" width="17.42578125" style="120" customWidth="1"/>
    <col min="16135" max="16135" width="12.7109375" style="120" customWidth="1"/>
    <col min="16136" max="16136" width="20.28515625" style="120" customWidth="1"/>
    <col min="16137" max="16137" width="11.7109375" style="120" bestFit="1" customWidth="1"/>
    <col min="16138" max="16138" width="10.7109375" style="120" bestFit="1" customWidth="1"/>
    <col min="16139" max="16384" width="9.140625" style="120"/>
  </cols>
  <sheetData>
    <row r="1" spans="1:9" ht="66.75" customHeight="1" x14ac:dyDescent="0.25">
      <c r="A1" s="119"/>
      <c r="B1" s="119"/>
      <c r="C1" s="119"/>
      <c r="D1" s="119"/>
      <c r="E1" s="119"/>
      <c r="F1" s="451" t="s">
        <v>335</v>
      </c>
      <c r="G1" s="451"/>
      <c r="H1" s="451"/>
    </row>
    <row r="2" spans="1:9" ht="39.75" customHeight="1" x14ac:dyDescent="0.2">
      <c r="A2" s="446" t="s">
        <v>511</v>
      </c>
      <c r="B2" s="452"/>
      <c r="C2" s="452"/>
      <c r="D2" s="452"/>
      <c r="E2" s="452"/>
      <c r="F2" s="452"/>
      <c r="G2" s="452"/>
      <c r="H2" s="453"/>
      <c r="I2" s="121"/>
    </row>
    <row r="3" spans="1:9" ht="45.75" customHeight="1" x14ac:dyDescent="0.2">
      <c r="A3" s="454" t="s">
        <v>167</v>
      </c>
      <c r="B3" s="455" t="s">
        <v>1</v>
      </c>
      <c r="C3" s="454" t="s">
        <v>168</v>
      </c>
      <c r="D3" s="454"/>
      <c r="E3" s="454" t="s">
        <v>171</v>
      </c>
      <c r="F3" s="454"/>
      <c r="G3" s="454" t="s">
        <v>4</v>
      </c>
      <c r="H3" s="454"/>
    </row>
    <row r="4" spans="1:9" ht="15.75" x14ac:dyDescent="0.25">
      <c r="A4" s="454"/>
      <c r="B4" s="455"/>
      <c r="C4" s="122" t="s">
        <v>5</v>
      </c>
      <c r="D4" s="122" t="s">
        <v>6</v>
      </c>
      <c r="E4" s="123" t="s">
        <v>5</v>
      </c>
      <c r="F4" s="123" t="s">
        <v>6</v>
      </c>
      <c r="G4" s="123" t="s">
        <v>5</v>
      </c>
      <c r="H4" s="123" t="s">
        <v>6</v>
      </c>
    </row>
    <row r="5" spans="1:9" ht="56.25" x14ac:dyDescent="0.2">
      <c r="A5" s="124" t="s">
        <v>172</v>
      </c>
      <c r="B5" s="133" t="s">
        <v>177</v>
      </c>
      <c r="C5" s="126">
        <v>1846</v>
      </c>
      <c r="D5" s="127">
        <v>44258000</v>
      </c>
      <c r="E5" s="128">
        <v>52</v>
      </c>
      <c r="F5" s="129">
        <v>1250000</v>
      </c>
      <c r="G5" s="130">
        <f>C5+E5</f>
        <v>1898</v>
      </c>
      <c r="H5" s="131">
        <f>D5+F5</f>
        <v>45508000</v>
      </c>
    </row>
    <row r="6" spans="1:9" ht="37.5" x14ac:dyDescent="0.2">
      <c r="A6" s="124" t="s">
        <v>173</v>
      </c>
      <c r="B6" s="133" t="s">
        <v>177</v>
      </c>
      <c r="C6" s="126">
        <v>101</v>
      </c>
      <c r="D6" s="127">
        <v>2853000</v>
      </c>
      <c r="E6" s="128">
        <v>-16</v>
      </c>
      <c r="F6" s="129">
        <v>-1250000</v>
      </c>
      <c r="G6" s="130">
        <f>C6+E6</f>
        <v>85</v>
      </c>
      <c r="H6" s="131">
        <f>D6+F6</f>
        <v>1603000</v>
      </c>
    </row>
    <row r="7" spans="1:9" ht="18.75" x14ac:dyDescent="0.2">
      <c r="A7" s="125" t="s">
        <v>145</v>
      </c>
      <c r="B7" s="125"/>
      <c r="C7" s="132">
        <f>C5+C6</f>
        <v>1947</v>
      </c>
      <c r="D7" s="132">
        <f t="shared" ref="D7:H7" si="0">D5+D6</f>
        <v>47111000</v>
      </c>
      <c r="E7" s="132">
        <f t="shared" si="0"/>
        <v>36</v>
      </c>
      <c r="F7" s="132">
        <f t="shared" si="0"/>
        <v>0</v>
      </c>
      <c r="G7" s="132">
        <f t="shared" si="0"/>
        <v>1983</v>
      </c>
      <c r="H7" s="132">
        <f t="shared" si="0"/>
        <v>47111000</v>
      </c>
    </row>
    <row r="22" spans="1:1" x14ac:dyDescent="0.2">
      <c r="A22" s="120" t="s">
        <v>169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77"/>
  <sheetViews>
    <sheetView view="pageBreakPreview" topLeftCell="A3" zoomScaleNormal="100" zoomScaleSheetLayoutView="100" workbookViewId="0">
      <pane xSplit="2" ySplit="5" topLeftCell="C8" activePane="bottomRight" state="frozen"/>
      <selection activeCell="A3" sqref="A3"/>
      <selection pane="topRight" activeCell="C3" sqref="C3"/>
      <selection pane="bottomLeft" activeCell="A9" sqref="A9"/>
      <selection pane="bottomRight" activeCell="C77" sqref="C77"/>
    </sheetView>
  </sheetViews>
  <sheetFormatPr defaultColWidth="4.140625" defaultRowHeight="15.75" x14ac:dyDescent="0.25"/>
  <cols>
    <col min="1" max="1" width="4.140625" style="265" customWidth="1"/>
    <col min="2" max="2" width="37.140625" style="304" customWidth="1"/>
    <col min="3" max="3" width="11.42578125" style="266" customWidth="1"/>
    <col min="4" max="4" width="13.42578125" style="266" customWidth="1"/>
    <col min="5" max="5" width="18.140625" style="266" customWidth="1"/>
    <col min="6" max="6" width="13.42578125" style="266" customWidth="1"/>
    <col min="7" max="7" width="20.5703125" style="266" customWidth="1"/>
    <col min="8" max="8" width="13.42578125" style="266" customWidth="1"/>
    <col min="9" max="9" width="18.28515625" style="266" customWidth="1"/>
    <col min="10" max="10" width="13.42578125" style="265" customWidth="1"/>
    <col min="11" max="11" width="19.42578125" style="265" customWidth="1"/>
    <col min="12" max="12" width="15.28515625" style="265" customWidth="1"/>
    <col min="13" max="248" width="9.140625" style="265" customWidth="1"/>
    <col min="249" max="255" width="4.140625" style="265"/>
    <col min="256" max="256" width="4.140625" style="265" customWidth="1"/>
    <col min="257" max="257" width="43.7109375" style="265" customWidth="1"/>
    <col min="258" max="258" width="11.42578125" style="265" customWidth="1"/>
    <col min="259" max="259" width="0" style="265" hidden="1" customWidth="1"/>
    <col min="260" max="260" width="13.42578125" style="265" customWidth="1"/>
    <col min="261" max="261" width="18.140625" style="265" customWidth="1"/>
    <col min="262" max="262" width="13.42578125" style="265" customWidth="1"/>
    <col min="263" max="263" width="20.5703125" style="265" customWidth="1"/>
    <col min="264" max="264" width="13.42578125" style="265" customWidth="1"/>
    <col min="265" max="265" width="18.28515625" style="265" customWidth="1"/>
    <col min="266" max="266" width="13.42578125" style="265" customWidth="1"/>
    <col min="267" max="267" width="19.42578125" style="265" customWidth="1"/>
    <col min="268" max="268" width="15.28515625" style="265" customWidth="1"/>
    <col min="269" max="504" width="9.140625" style="265" customWidth="1"/>
    <col min="505" max="511" width="4.140625" style="265"/>
    <col min="512" max="512" width="4.140625" style="265" customWidth="1"/>
    <col min="513" max="513" width="43.7109375" style="265" customWidth="1"/>
    <col min="514" max="514" width="11.42578125" style="265" customWidth="1"/>
    <col min="515" max="515" width="0" style="265" hidden="1" customWidth="1"/>
    <col min="516" max="516" width="13.42578125" style="265" customWidth="1"/>
    <col min="517" max="517" width="18.140625" style="265" customWidth="1"/>
    <col min="518" max="518" width="13.42578125" style="265" customWidth="1"/>
    <col min="519" max="519" width="20.5703125" style="265" customWidth="1"/>
    <col min="520" max="520" width="13.42578125" style="265" customWidth="1"/>
    <col min="521" max="521" width="18.28515625" style="265" customWidth="1"/>
    <col min="522" max="522" width="13.42578125" style="265" customWidth="1"/>
    <col min="523" max="523" width="19.42578125" style="265" customWidth="1"/>
    <col min="524" max="524" width="15.28515625" style="265" customWidth="1"/>
    <col min="525" max="760" width="9.140625" style="265" customWidth="1"/>
    <col min="761" max="767" width="4.140625" style="265"/>
    <col min="768" max="768" width="4.140625" style="265" customWidth="1"/>
    <col min="769" max="769" width="43.7109375" style="265" customWidth="1"/>
    <col min="770" max="770" width="11.42578125" style="265" customWidth="1"/>
    <col min="771" max="771" width="0" style="265" hidden="1" customWidth="1"/>
    <col min="772" max="772" width="13.42578125" style="265" customWidth="1"/>
    <col min="773" max="773" width="18.140625" style="265" customWidth="1"/>
    <col min="774" max="774" width="13.42578125" style="265" customWidth="1"/>
    <col min="775" max="775" width="20.5703125" style="265" customWidth="1"/>
    <col min="776" max="776" width="13.42578125" style="265" customWidth="1"/>
    <col min="777" max="777" width="18.28515625" style="265" customWidth="1"/>
    <col min="778" max="778" width="13.42578125" style="265" customWidth="1"/>
    <col min="779" max="779" width="19.42578125" style="265" customWidth="1"/>
    <col min="780" max="780" width="15.28515625" style="265" customWidth="1"/>
    <col min="781" max="1016" width="9.140625" style="265" customWidth="1"/>
    <col min="1017" max="1023" width="4.140625" style="265"/>
    <col min="1024" max="1024" width="4.140625" style="265" customWidth="1"/>
    <col min="1025" max="1025" width="43.7109375" style="265" customWidth="1"/>
    <col min="1026" max="1026" width="11.42578125" style="265" customWidth="1"/>
    <col min="1027" max="1027" width="0" style="265" hidden="1" customWidth="1"/>
    <col min="1028" max="1028" width="13.42578125" style="265" customWidth="1"/>
    <col min="1029" max="1029" width="18.140625" style="265" customWidth="1"/>
    <col min="1030" max="1030" width="13.42578125" style="265" customWidth="1"/>
    <col min="1031" max="1031" width="20.5703125" style="265" customWidth="1"/>
    <col min="1032" max="1032" width="13.42578125" style="265" customWidth="1"/>
    <col min="1033" max="1033" width="18.28515625" style="265" customWidth="1"/>
    <col min="1034" max="1034" width="13.42578125" style="265" customWidth="1"/>
    <col min="1035" max="1035" width="19.42578125" style="265" customWidth="1"/>
    <col min="1036" max="1036" width="15.28515625" style="265" customWidth="1"/>
    <col min="1037" max="1272" width="9.140625" style="265" customWidth="1"/>
    <col min="1273" max="1279" width="4.140625" style="265"/>
    <col min="1280" max="1280" width="4.140625" style="265" customWidth="1"/>
    <col min="1281" max="1281" width="43.7109375" style="265" customWidth="1"/>
    <col min="1282" max="1282" width="11.42578125" style="265" customWidth="1"/>
    <col min="1283" max="1283" width="0" style="265" hidden="1" customWidth="1"/>
    <col min="1284" max="1284" width="13.42578125" style="265" customWidth="1"/>
    <col min="1285" max="1285" width="18.140625" style="265" customWidth="1"/>
    <col min="1286" max="1286" width="13.42578125" style="265" customWidth="1"/>
    <col min="1287" max="1287" width="20.5703125" style="265" customWidth="1"/>
    <col min="1288" max="1288" width="13.42578125" style="265" customWidth="1"/>
    <col min="1289" max="1289" width="18.28515625" style="265" customWidth="1"/>
    <col min="1290" max="1290" width="13.42578125" style="265" customWidth="1"/>
    <col min="1291" max="1291" width="19.42578125" style="265" customWidth="1"/>
    <col min="1292" max="1292" width="15.28515625" style="265" customWidth="1"/>
    <col min="1293" max="1528" width="9.140625" style="265" customWidth="1"/>
    <col min="1529" max="1535" width="4.140625" style="265"/>
    <col min="1536" max="1536" width="4.140625" style="265" customWidth="1"/>
    <col min="1537" max="1537" width="43.7109375" style="265" customWidth="1"/>
    <col min="1538" max="1538" width="11.42578125" style="265" customWidth="1"/>
    <col min="1539" max="1539" width="0" style="265" hidden="1" customWidth="1"/>
    <col min="1540" max="1540" width="13.42578125" style="265" customWidth="1"/>
    <col min="1541" max="1541" width="18.140625" style="265" customWidth="1"/>
    <col min="1542" max="1542" width="13.42578125" style="265" customWidth="1"/>
    <col min="1543" max="1543" width="20.5703125" style="265" customWidth="1"/>
    <col min="1544" max="1544" width="13.42578125" style="265" customWidth="1"/>
    <col min="1545" max="1545" width="18.28515625" style="265" customWidth="1"/>
    <col min="1546" max="1546" width="13.42578125" style="265" customWidth="1"/>
    <col min="1547" max="1547" width="19.42578125" style="265" customWidth="1"/>
    <col min="1548" max="1548" width="15.28515625" style="265" customWidth="1"/>
    <col min="1549" max="1784" width="9.140625" style="265" customWidth="1"/>
    <col min="1785" max="1791" width="4.140625" style="265"/>
    <col min="1792" max="1792" width="4.140625" style="265" customWidth="1"/>
    <col min="1793" max="1793" width="43.7109375" style="265" customWidth="1"/>
    <col min="1794" max="1794" width="11.42578125" style="265" customWidth="1"/>
    <col min="1795" max="1795" width="0" style="265" hidden="1" customWidth="1"/>
    <col min="1796" max="1796" width="13.42578125" style="265" customWidth="1"/>
    <col min="1797" max="1797" width="18.140625" style="265" customWidth="1"/>
    <col min="1798" max="1798" width="13.42578125" style="265" customWidth="1"/>
    <col min="1799" max="1799" width="20.5703125" style="265" customWidth="1"/>
    <col min="1800" max="1800" width="13.42578125" style="265" customWidth="1"/>
    <col min="1801" max="1801" width="18.28515625" style="265" customWidth="1"/>
    <col min="1802" max="1802" width="13.42578125" style="265" customWidth="1"/>
    <col min="1803" max="1803" width="19.42578125" style="265" customWidth="1"/>
    <col min="1804" max="1804" width="15.28515625" style="265" customWidth="1"/>
    <col min="1805" max="2040" width="9.140625" style="265" customWidth="1"/>
    <col min="2041" max="2047" width="4.140625" style="265"/>
    <col min="2048" max="2048" width="4.140625" style="265" customWidth="1"/>
    <col min="2049" max="2049" width="43.7109375" style="265" customWidth="1"/>
    <col min="2050" max="2050" width="11.42578125" style="265" customWidth="1"/>
    <col min="2051" max="2051" width="0" style="265" hidden="1" customWidth="1"/>
    <col min="2052" max="2052" width="13.42578125" style="265" customWidth="1"/>
    <col min="2053" max="2053" width="18.140625" style="265" customWidth="1"/>
    <col min="2054" max="2054" width="13.42578125" style="265" customWidth="1"/>
    <col min="2055" max="2055" width="20.5703125" style="265" customWidth="1"/>
    <col min="2056" max="2056" width="13.42578125" style="265" customWidth="1"/>
    <col min="2057" max="2057" width="18.28515625" style="265" customWidth="1"/>
    <col min="2058" max="2058" width="13.42578125" style="265" customWidth="1"/>
    <col min="2059" max="2059" width="19.42578125" style="265" customWidth="1"/>
    <col min="2060" max="2060" width="15.28515625" style="265" customWidth="1"/>
    <col min="2061" max="2296" width="9.140625" style="265" customWidth="1"/>
    <col min="2297" max="2303" width="4.140625" style="265"/>
    <col min="2304" max="2304" width="4.140625" style="265" customWidth="1"/>
    <col min="2305" max="2305" width="43.7109375" style="265" customWidth="1"/>
    <col min="2306" max="2306" width="11.42578125" style="265" customWidth="1"/>
    <col min="2307" max="2307" width="0" style="265" hidden="1" customWidth="1"/>
    <col min="2308" max="2308" width="13.42578125" style="265" customWidth="1"/>
    <col min="2309" max="2309" width="18.140625" style="265" customWidth="1"/>
    <col min="2310" max="2310" width="13.42578125" style="265" customWidth="1"/>
    <col min="2311" max="2311" width="20.5703125" style="265" customWidth="1"/>
    <col min="2312" max="2312" width="13.42578125" style="265" customWidth="1"/>
    <col min="2313" max="2313" width="18.28515625" style="265" customWidth="1"/>
    <col min="2314" max="2314" width="13.42578125" style="265" customWidth="1"/>
    <col min="2315" max="2315" width="19.42578125" style="265" customWidth="1"/>
    <col min="2316" max="2316" width="15.28515625" style="265" customWidth="1"/>
    <col min="2317" max="2552" width="9.140625" style="265" customWidth="1"/>
    <col min="2553" max="2559" width="4.140625" style="265"/>
    <col min="2560" max="2560" width="4.140625" style="265" customWidth="1"/>
    <col min="2561" max="2561" width="43.7109375" style="265" customWidth="1"/>
    <col min="2562" max="2562" width="11.42578125" style="265" customWidth="1"/>
    <col min="2563" max="2563" width="0" style="265" hidden="1" customWidth="1"/>
    <col min="2564" max="2564" width="13.42578125" style="265" customWidth="1"/>
    <col min="2565" max="2565" width="18.140625" style="265" customWidth="1"/>
    <col min="2566" max="2566" width="13.42578125" style="265" customWidth="1"/>
    <col min="2567" max="2567" width="20.5703125" style="265" customWidth="1"/>
    <col min="2568" max="2568" width="13.42578125" style="265" customWidth="1"/>
    <col min="2569" max="2569" width="18.28515625" style="265" customWidth="1"/>
    <col min="2570" max="2570" width="13.42578125" style="265" customWidth="1"/>
    <col min="2571" max="2571" width="19.42578125" style="265" customWidth="1"/>
    <col min="2572" max="2572" width="15.28515625" style="265" customWidth="1"/>
    <col min="2573" max="2808" width="9.140625" style="265" customWidth="1"/>
    <col min="2809" max="2815" width="4.140625" style="265"/>
    <col min="2816" max="2816" width="4.140625" style="265" customWidth="1"/>
    <col min="2817" max="2817" width="43.7109375" style="265" customWidth="1"/>
    <col min="2818" max="2818" width="11.42578125" style="265" customWidth="1"/>
    <col min="2819" max="2819" width="0" style="265" hidden="1" customWidth="1"/>
    <col min="2820" max="2820" width="13.42578125" style="265" customWidth="1"/>
    <col min="2821" max="2821" width="18.140625" style="265" customWidth="1"/>
    <col min="2822" max="2822" width="13.42578125" style="265" customWidth="1"/>
    <col min="2823" max="2823" width="20.5703125" style="265" customWidth="1"/>
    <col min="2824" max="2824" width="13.42578125" style="265" customWidth="1"/>
    <col min="2825" max="2825" width="18.28515625" style="265" customWidth="1"/>
    <col min="2826" max="2826" width="13.42578125" style="265" customWidth="1"/>
    <col min="2827" max="2827" width="19.42578125" style="265" customWidth="1"/>
    <col min="2828" max="2828" width="15.28515625" style="265" customWidth="1"/>
    <col min="2829" max="3064" width="9.140625" style="265" customWidth="1"/>
    <col min="3065" max="3071" width="4.140625" style="265"/>
    <col min="3072" max="3072" width="4.140625" style="265" customWidth="1"/>
    <col min="3073" max="3073" width="43.7109375" style="265" customWidth="1"/>
    <col min="3074" max="3074" width="11.42578125" style="265" customWidth="1"/>
    <col min="3075" max="3075" width="0" style="265" hidden="1" customWidth="1"/>
    <col min="3076" max="3076" width="13.42578125" style="265" customWidth="1"/>
    <col min="3077" max="3077" width="18.140625" style="265" customWidth="1"/>
    <col min="3078" max="3078" width="13.42578125" style="265" customWidth="1"/>
    <col min="3079" max="3079" width="20.5703125" style="265" customWidth="1"/>
    <col min="3080" max="3080" width="13.42578125" style="265" customWidth="1"/>
    <col min="3081" max="3081" width="18.28515625" style="265" customWidth="1"/>
    <col min="3082" max="3082" width="13.42578125" style="265" customWidth="1"/>
    <col min="3083" max="3083" width="19.42578125" style="265" customWidth="1"/>
    <col min="3084" max="3084" width="15.28515625" style="265" customWidth="1"/>
    <col min="3085" max="3320" width="9.140625" style="265" customWidth="1"/>
    <col min="3321" max="3327" width="4.140625" style="265"/>
    <col min="3328" max="3328" width="4.140625" style="265" customWidth="1"/>
    <col min="3329" max="3329" width="43.7109375" style="265" customWidth="1"/>
    <col min="3330" max="3330" width="11.42578125" style="265" customWidth="1"/>
    <col min="3331" max="3331" width="0" style="265" hidden="1" customWidth="1"/>
    <col min="3332" max="3332" width="13.42578125" style="265" customWidth="1"/>
    <col min="3333" max="3333" width="18.140625" style="265" customWidth="1"/>
    <col min="3334" max="3334" width="13.42578125" style="265" customWidth="1"/>
    <col min="3335" max="3335" width="20.5703125" style="265" customWidth="1"/>
    <col min="3336" max="3336" width="13.42578125" style="265" customWidth="1"/>
    <col min="3337" max="3337" width="18.28515625" style="265" customWidth="1"/>
    <col min="3338" max="3338" width="13.42578125" style="265" customWidth="1"/>
    <col min="3339" max="3339" width="19.42578125" style="265" customWidth="1"/>
    <col min="3340" max="3340" width="15.28515625" style="265" customWidth="1"/>
    <col min="3341" max="3576" width="9.140625" style="265" customWidth="1"/>
    <col min="3577" max="3583" width="4.140625" style="265"/>
    <col min="3584" max="3584" width="4.140625" style="265" customWidth="1"/>
    <col min="3585" max="3585" width="43.7109375" style="265" customWidth="1"/>
    <col min="3586" max="3586" width="11.42578125" style="265" customWidth="1"/>
    <col min="3587" max="3587" width="0" style="265" hidden="1" customWidth="1"/>
    <col min="3588" max="3588" width="13.42578125" style="265" customWidth="1"/>
    <col min="3589" max="3589" width="18.140625" style="265" customWidth="1"/>
    <col min="3590" max="3590" width="13.42578125" style="265" customWidth="1"/>
    <col min="3591" max="3591" width="20.5703125" style="265" customWidth="1"/>
    <col min="3592" max="3592" width="13.42578125" style="265" customWidth="1"/>
    <col min="3593" max="3593" width="18.28515625" style="265" customWidth="1"/>
    <col min="3594" max="3594" width="13.42578125" style="265" customWidth="1"/>
    <col min="3595" max="3595" width="19.42578125" style="265" customWidth="1"/>
    <col min="3596" max="3596" width="15.28515625" style="265" customWidth="1"/>
    <col min="3597" max="3832" width="9.140625" style="265" customWidth="1"/>
    <col min="3833" max="3839" width="4.140625" style="265"/>
    <col min="3840" max="3840" width="4.140625" style="265" customWidth="1"/>
    <col min="3841" max="3841" width="43.7109375" style="265" customWidth="1"/>
    <col min="3842" max="3842" width="11.42578125" style="265" customWidth="1"/>
    <col min="3843" max="3843" width="0" style="265" hidden="1" customWidth="1"/>
    <col min="3844" max="3844" width="13.42578125" style="265" customWidth="1"/>
    <col min="3845" max="3845" width="18.140625" style="265" customWidth="1"/>
    <col min="3846" max="3846" width="13.42578125" style="265" customWidth="1"/>
    <col min="3847" max="3847" width="20.5703125" style="265" customWidth="1"/>
    <col min="3848" max="3848" width="13.42578125" style="265" customWidth="1"/>
    <col min="3849" max="3849" width="18.28515625" style="265" customWidth="1"/>
    <col min="3850" max="3850" width="13.42578125" style="265" customWidth="1"/>
    <col min="3851" max="3851" width="19.42578125" style="265" customWidth="1"/>
    <col min="3852" max="3852" width="15.28515625" style="265" customWidth="1"/>
    <col min="3853" max="4088" width="9.140625" style="265" customWidth="1"/>
    <col min="4089" max="4095" width="4.140625" style="265"/>
    <col min="4096" max="4096" width="4.140625" style="265" customWidth="1"/>
    <col min="4097" max="4097" width="43.7109375" style="265" customWidth="1"/>
    <col min="4098" max="4098" width="11.42578125" style="265" customWidth="1"/>
    <col min="4099" max="4099" width="0" style="265" hidden="1" customWidth="1"/>
    <col min="4100" max="4100" width="13.42578125" style="265" customWidth="1"/>
    <col min="4101" max="4101" width="18.140625" style="265" customWidth="1"/>
    <col min="4102" max="4102" width="13.42578125" style="265" customWidth="1"/>
    <col min="4103" max="4103" width="20.5703125" style="265" customWidth="1"/>
    <col min="4104" max="4104" width="13.42578125" style="265" customWidth="1"/>
    <col min="4105" max="4105" width="18.28515625" style="265" customWidth="1"/>
    <col min="4106" max="4106" width="13.42578125" style="265" customWidth="1"/>
    <col min="4107" max="4107" width="19.42578125" style="265" customWidth="1"/>
    <col min="4108" max="4108" width="15.28515625" style="265" customWidth="1"/>
    <col min="4109" max="4344" width="9.140625" style="265" customWidth="1"/>
    <col min="4345" max="4351" width="4.140625" style="265"/>
    <col min="4352" max="4352" width="4.140625" style="265" customWidth="1"/>
    <col min="4353" max="4353" width="43.7109375" style="265" customWidth="1"/>
    <col min="4354" max="4354" width="11.42578125" style="265" customWidth="1"/>
    <col min="4355" max="4355" width="0" style="265" hidden="1" customWidth="1"/>
    <col min="4356" max="4356" width="13.42578125" style="265" customWidth="1"/>
    <col min="4357" max="4357" width="18.140625" style="265" customWidth="1"/>
    <col min="4358" max="4358" width="13.42578125" style="265" customWidth="1"/>
    <col min="4359" max="4359" width="20.5703125" style="265" customWidth="1"/>
    <col min="4360" max="4360" width="13.42578125" style="265" customWidth="1"/>
    <col min="4361" max="4361" width="18.28515625" style="265" customWidth="1"/>
    <col min="4362" max="4362" width="13.42578125" style="265" customWidth="1"/>
    <col min="4363" max="4363" width="19.42578125" style="265" customWidth="1"/>
    <col min="4364" max="4364" width="15.28515625" style="265" customWidth="1"/>
    <col min="4365" max="4600" width="9.140625" style="265" customWidth="1"/>
    <col min="4601" max="4607" width="4.140625" style="265"/>
    <col min="4608" max="4608" width="4.140625" style="265" customWidth="1"/>
    <col min="4609" max="4609" width="43.7109375" style="265" customWidth="1"/>
    <col min="4610" max="4610" width="11.42578125" style="265" customWidth="1"/>
    <col min="4611" max="4611" width="0" style="265" hidden="1" customWidth="1"/>
    <col min="4612" max="4612" width="13.42578125" style="265" customWidth="1"/>
    <col min="4613" max="4613" width="18.140625" style="265" customWidth="1"/>
    <col min="4614" max="4614" width="13.42578125" style="265" customWidth="1"/>
    <col min="4615" max="4615" width="20.5703125" style="265" customWidth="1"/>
    <col min="4616" max="4616" width="13.42578125" style="265" customWidth="1"/>
    <col min="4617" max="4617" width="18.28515625" style="265" customWidth="1"/>
    <col min="4618" max="4618" width="13.42578125" style="265" customWidth="1"/>
    <col min="4619" max="4619" width="19.42578125" style="265" customWidth="1"/>
    <col min="4620" max="4620" width="15.28515625" style="265" customWidth="1"/>
    <col min="4621" max="4856" width="9.140625" style="265" customWidth="1"/>
    <col min="4857" max="4863" width="4.140625" style="265"/>
    <col min="4864" max="4864" width="4.140625" style="265" customWidth="1"/>
    <col min="4865" max="4865" width="43.7109375" style="265" customWidth="1"/>
    <col min="4866" max="4866" width="11.42578125" style="265" customWidth="1"/>
    <col min="4867" max="4867" width="0" style="265" hidden="1" customWidth="1"/>
    <col min="4868" max="4868" width="13.42578125" style="265" customWidth="1"/>
    <col min="4869" max="4869" width="18.140625" style="265" customWidth="1"/>
    <col min="4870" max="4870" width="13.42578125" style="265" customWidth="1"/>
    <col min="4871" max="4871" width="20.5703125" style="265" customWidth="1"/>
    <col min="4872" max="4872" width="13.42578125" style="265" customWidth="1"/>
    <col min="4873" max="4873" width="18.28515625" style="265" customWidth="1"/>
    <col min="4874" max="4874" width="13.42578125" style="265" customWidth="1"/>
    <col min="4875" max="4875" width="19.42578125" style="265" customWidth="1"/>
    <col min="4876" max="4876" width="15.28515625" style="265" customWidth="1"/>
    <col min="4877" max="5112" width="9.140625" style="265" customWidth="1"/>
    <col min="5113" max="5119" width="4.140625" style="265"/>
    <col min="5120" max="5120" width="4.140625" style="265" customWidth="1"/>
    <col min="5121" max="5121" width="43.7109375" style="265" customWidth="1"/>
    <col min="5122" max="5122" width="11.42578125" style="265" customWidth="1"/>
    <col min="5123" max="5123" width="0" style="265" hidden="1" customWidth="1"/>
    <col min="5124" max="5124" width="13.42578125" style="265" customWidth="1"/>
    <col min="5125" max="5125" width="18.140625" style="265" customWidth="1"/>
    <col min="5126" max="5126" width="13.42578125" style="265" customWidth="1"/>
    <col min="5127" max="5127" width="20.5703125" style="265" customWidth="1"/>
    <col min="5128" max="5128" width="13.42578125" style="265" customWidth="1"/>
    <col min="5129" max="5129" width="18.28515625" style="265" customWidth="1"/>
    <col min="5130" max="5130" width="13.42578125" style="265" customWidth="1"/>
    <col min="5131" max="5131" width="19.42578125" style="265" customWidth="1"/>
    <col min="5132" max="5132" width="15.28515625" style="265" customWidth="1"/>
    <col min="5133" max="5368" width="9.140625" style="265" customWidth="1"/>
    <col min="5369" max="5375" width="4.140625" style="265"/>
    <col min="5376" max="5376" width="4.140625" style="265" customWidth="1"/>
    <col min="5377" max="5377" width="43.7109375" style="265" customWidth="1"/>
    <col min="5378" max="5378" width="11.42578125" style="265" customWidth="1"/>
    <col min="5379" max="5379" width="0" style="265" hidden="1" customWidth="1"/>
    <col min="5380" max="5380" width="13.42578125" style="265" customWidth="1"/>
    <col min="5381" max="5381" width="18.140625" style="265" customWidth="1"/>
    <col min="5382" max="5382" width="13.42578125" style="265" customWidth="1"/>
    <col min="5383" max="5383" width="20.5703125" style="265" customWidth="1"/>
    <col min="5384" max="5384" width="13.42578125" style="265" customWidth="1"/>
    <col min="5385" max="5385" width="18.28515625" style="265" customWidth="1"/>
    <col min="5386" max="5386" width="13.42578125" style="265" customWidth="1"/>
    <col min="5387" max="5387" width="19.42578125" style="265" customWidth="1"/>
    <col min="5388" max="5388" width="15.28515625" style="265" customWidth="1"/>
    <col min="5389" max="5624" width="9.140625" style="265" customWidth="1"/>
    <col min="5625" max="5631" width="4.140625" style="265"/>
    <col min="5632" max="5632" width="4.140625" style="265" customWidth="1"/>
    <col min="5633" max="5633" width="43.7109375" style="265" customWidth="1"/>
    <col min="5634" max="5634" width="11.42578125" style="265" customWidth="1"/>
    <col min="5635" max="5635" width="0" style="265" hidden="1" customWidth="1"/>
    <col min="5636" max="5636" width="13.42578125" style="265" customWidth="1"/>
    <col min="5637" max="5637" width="18.140625" style="265" customWidth="1"/>
    <col min="5638" max="5638" width="13.42578125" style="265" customWidth="1"/>
    <col min="5639" max="5639" width="20.5703125" style="265" customWidth="1"/>
    <col min="5640" max="5640" width="13.42578125" style="265" customWidth="1"/>
    <col min="5641" max="5641" width="18.28515625" style="265" customWidth="1"/>
    <col min="5642" max="5642" width="13.42578125" style="265" customWidth="1"/>
    <col min="5643" max="5643" width="19.42578125" style="265" customWidth="1"/>
    <col min="5644" max="5644" width="15.28515625" style="265" customWidth="1"/>
    <col min="5645" max="5880" width="9.140625" style="265" customWidth="1"/>
    <col min="5881" max="5887" width="4.140625" style="265"/>
    <col min="5888" max="5888" width="4.140625" style="265" customWidth="1"/>
    <col min="5889" max="5889" width="43.7109375" style="265" customWidth="1"/>
    <col min="5890" max="5890" width="11.42578125" style="265" customWidth="1"/>
    <col min="5891" max="5891" width="0" style="265" hidden="1" customWidth="1"/>
    <col min="5892" max="5892" width="13.42578125" style="265" customWidth="1"/>
    <col min="5893" max="5893" width="18.140625" style="265" customWidth="1"/>
    <col min="5894" max="5894" width="13.42578125" style="265" customWidth="1"/>
    <col min="5895" max="5895" width="20.5703125" style="265" customWidth="1"/>
    <col min="5896" max="5896" width="13.42578125" style="265" customWidth="1"/>
    <col min="5897" max="5897" width="18.28515625" style="265" customWidth="1"/>
    <col min="5898" max="5898" width="13.42578125" style="265" customWidth="1"/>
    <col min="5899" max="5899" width="19.42578125" style="265" customWidth="1"/>
    <col min="5900" max="5900" width="15.28515625" style="265" customWidth="1"/>
    <col min="5901" max="6136" width="9.140625" style="265" customWidth="1"/>
    <col min="6137" max="6143" width="4.140625" style="265"/>
    <col min="6144" max="6144" width="4.140625" style="265" customWidth="1"/>
    <col min="6145" max="6145" width="43.7109375" style="265" customWidth="1"/>
    <col min="6146" max="6146" width="11.42578125" style="265" customWidth="1"/>
    <col min="6147" max="6147" width="0" style="265" hidden="1" customWidth="1"/>
    <col min="6148" max="6148" width="13.42578125" style="265" customWidth="1"/>
    <col min="6149" max="6149" width="18.140625" style="265" customWidth="1"/>
    <col min="6150" max="6150" width="13.42578125" style="265" customWidth="1"/>
    <col min="6151" max="6151" width="20.5703125" style="265" customWidth="1"/>
    <col min="6152" max="6152" width="13.42578125" style="265" customWidth="1"/>
    <col min="6153" max="6153" width="18.28515625" style="265" customWidth="1"/>
    <col min="6154" max="6154" width="13.42578125" style="265" customWidth="1"/>
    <col min="6155" max="6155" width="19.42578125" style="265" customWidth="1"/>
    <col min="6156" max="6156" width="15.28515625" style="265" customWidth="1"/>
    <col min="6157" max="6392" width="9.140625" style="265" customWidth="1"/>
    <col min="6393" max="6399" width="4.140625" style="265"/>
    <col min="6400" max="6400" width="4.140625" style="265" customWidth="1"/>
    <col min="6401" max="6401" width="43.7109375" style="265" customWidth="1"/>
    <col min="6402" max="6402" width="11.42578125" style="265" customWidth="1"/>
    <col min="6403" max="6403" width="0" style="265" hidden="1" customWidth="1"/>
    <col min="6404" max="6404" width="13.42578125" style="265" customWidth="1"/>
    <col min="6405" max="6405" width="18.140625" style="265" customWidth="1"/>
    <col min="6406" max="6406" width="13.42578125" style="265" customWidth="1"/>
    <col min="6407" max="6407" width="20.5703125" style="265" customWidth="1"/>
    <col min="6408" max="6408" width="13.42578125" style="265" customWidth="1"/>
    <col min="6409" max="6409" width="18.28515625" style="265" customWidth="1"/>
    <col min="6410" max="6410" width="13.42578125" style="265" customWidth="1"/>
    <col min="6411" max="6411" width="19.42578125" style="265" customWidth="1"/>
    <col min="6412" max="6412" width="15.28515625" style="265" customWidth="1"/>
    <col min="6413" max="6648" width="9.140625" style="265" customWidth="1"/>
    <col min="6649" max="6655" width="4.140625" style="265"/>
    <col min="6656" max="6656" width="4.140625" style="265" customWidth="1"/>
    <col min="6657" max="6657" width="43.7109375" style="265" customWidth="1"/>
    <col min="6658" max="6658" width="11.42578125" style="265" customWidth="1"/>
    <col min="6659" max="6659" width="0" style="265" hidden="1" customWidth="1"/>
    <col min="6660" max="6660" width="13.42578125" style="265" customWidth="1"/>
    <col min="6661" max="6661" width="18.140625" style="265" customWidth="1"/>
    <col min="6662" max="6662" width="13.42578125" style="265" customWidth="1"/>
    <col min="6663" max="6663" width="20.5703125" style="265" customWidth="1"/>
    <col min="6664" max="6664" width="13.42578125" style="265" customWidth="1"/>
    <col min="6665" max="6665" width="18.28515625" style="265" customWidth="1"/>
    <col min="6666" max="6666" width="13.42578125" style="265" customWidth="1"/>
    <col min="6667" max="6667" width="19.42578125" style="265" customWidth="1"/>
    <col min="6668" max="6668" width="15.28515625" style="265" customWidth="1"/>
    <col min="6669" max="6904" width="9.140625" style="265" customWidth="1"/>
    <col min="6905" max="6911" width="4.140625" style="265"/>
    <col min="6912" max="6912" width="4.140625" style="265" customWidth="1"/>
    <col min="6913" max="6913" width="43.7109375" style="265" customWidth="1"/>
    <col min="6914" max="6914" width="11.42578125" style="265" customWidth="1"/>
    <col min="6915" max="6915" width="0" style="265" hidden="1" customWidth="1"/>
    <col min="6916" max="6916" width="13.42578125" style="265" customWidth="1"/>
    <col min="6917" max="6917" width="18.140625" style="265" customWidth="1"/>
    <col min="6918" max="6918" width="13.42578125" style="265" customWidth="1"/>
    <col min="6919" max="6919" width="20.5703125" style="265" customWidth="1"/>
    <col min="6920" max="6920" width="13.42578125" style="265" customWidth="1"/>
    <col min="6921" max="6921" width="18.28515625" style="265" customWidth="1"/>
    <col min="6922" max="6922" width="13.42578125" style="265" customWidth="1"/>
    <col min="6923" max="6923" width="19.42578125" style="265" customWidth="1"/>
    <col min="6924" max="6924" width="15.28515625" style="265" customWidth="1"/>
    <col min="6925" max="7160" width="9.140625" style="265" customWidth="1"/>
    <col min="7161" max="7167" width="4.140625" style="265"/>
    <col min="7168" max="7168" width="4.140625" style="265" customWidth="1"/>
    <col min="7169" max="7169" width="43.7109375" style="265" customWidth="1"/>
    <col min="7170" max="7170" width="11.42578125" style="265" customWidth="1"/>
    <col min="7171" max="7171" width="0" style="265" hidden="1" customWidth="1"/>
    <col min="7172" max="7172" width="13.42578125" style="265" customWidth="1"/>
    <col min="7173" max="7173" width="18.140625" style="265" customWidth="1"/>
    <col min="7174" max="7174" width="13.42578125" style="265" customWidth="1"/>
    <col min="7175" max="7175" width="20.5703125" style="265" customWidth="1"/>
    <col min="7176" max="7176" width="13.42578125" style="265" customWidth="1"/>
    <col min="7177" max="7177" width="18.28515625" style="265" customWidth="1"/>
    <col min="7178" max="7178" width="13.42578125" style="265" customWidth="1"/>
    <col min="7179" max="7179" width="19.42578125" style="265" customWidth="1"/>
    <col min="7180" max="7180" width="15.28515625" style="265" customWidth="1"/>
    <col min="7181" max="7416" width="9.140625" style="265" customWidth="1"/>
    <col min="7417" max="7423" width="4.140625" style="265"/>
    <col min="7424" max="7424" width="4.140625" style="265" customWidth="1"/>
    <col min="7425" max="7425" width="43.7109375" style="265" customWidth="1"/>
    <col min="7426" max="7426" width="11.42578125" style="265" customWidth="1"/>
    <col min="7427" max="7427" width="0" style="265" hidden="1" customWidth="1"/>
    <col min="7428" max="7428" width="13.42578125" style="265" customWidth="1"/>
    <col min="7429" max="7429" width="18.140625" style="265" customWidth="1"/>
    <col min="7430" max="7430" width="13.42578125" style="265" customWidth="1"/>
    <col min="7431" max="7431" width="20.5703125" style="265" customWidth="1"/>
    <col min="7432" max="7432" width="13.42578125" style="265" customWidth="1"/>
    <col min="7433" max="7433" width="18.28515625" style="265" customWidth="1"/>
    <col min="7434" max="7434" width="13.42578125" style="265" customWidth="1"/>
    <col min="7435" max="7435" width="19.42578125" style="265" customWidth="1"/>
    <col min="7436" max="7436" width="15.28515625" style="265" customWidth="1"/>
    <col min="7437" max="7672" width="9.140625" style="265" customWidth="1"/>
    <col min="7673" max="7679" width="4.140625" style="265"/>
    <col min="7680" max="7680" width="4.140625" style="265" customWidth="1"/>
    <col min="7681" max="7681" width="43.7109375" style="265" customWidth="1"/>
    <col min="7682" max="7682" width="11.42578125" style="265" customWidth="1"/>
    <col min="7683" max="7683" width="0" style="265" hidden="1" customWidth="1"/>
    <col min="7684" max="7684" width="13.42578125" style="265" customWidth="1"/>
    <col min="7685" max="7685" width="18.140625" style="265" customWidth="1"/>
    <col min="7686" max="7686" width="13.42578125" style="265" customWidth="1"/>
    <col min="7687" max="7687" width="20.5703125" style="265" customWidth="1"/>
    <col min="7688" max="7688" width="13.42578125" style="265" customWidth="1"/>
    <col min="7689" max="7689" width="18.28515625" style="265" customWidth="1"/>
    <col min="7690" max="7690" width="13.42578125" style="265" customWidth="1"/>
    <col min="7691" max="7691" width="19.42578125" style="265" customWidth="1"/>
    <col min="7692" max="7692" width="15.28515625" style="265" customWidth="1"/>
    <col min="7693" max="7928" width="9.140625" style="265" customWidth="1"/>
    <col min="7929" max="7935" width="4.140625" style="265"/>
    <col min="7936" max="7936" width="4.140625" style="265" customWidth="1"/>
    <col min="7937" max="7937" width="43.7109375" style="265" customWidth="1"/>
    <col min="7938" max="7938" width="11.42578125" style="265" customWidth="1"/>
    <col min="7939" max="7939" width="0" style="265" hidden="1" customWidth="1"/>
    <col min="7940" max="7940" width="13.42578125" style="265" customWidth="1"/>
    <col min="7941" max="7941" width="18.140625" style="265" customWidth="1"/>
    <col min="7942" max="7942" width="13.42578125" style="265" customWidth="1"/>
    <col min="7943" max="7943" width="20.5703125" style="265" customWidth="1"/>
    <col min="7944" max="7944" width="13.42578125" style="265" customWidth="1"/>
    <col min="7945" max="7945" width="18.28515625" style="265" customWidth="1"/>
    <col min="7946" max="7946" width="13.42578125" style="265" customWidth="1"/>
    <col min="7947" max="7947" width="19.42578125" style="265" customWidth="1"/>
    <col min="7948" max="7948" width="15.28515625" style="265" customWidth="1"/>
    <col min="7949" max="8184" width="9.140625" style="265" customWidth="1"/>
    <col min="8185" max="8191" width="4.140625" style="265"/>
    <col min="8192" max="8192" width="4.140625" style="265" customWidth="1"/>
    <col min="8193" max="8193" width="43.7109375" style="265" customWidth="1"/>
    <col min="8194" max="8194" width="11.42578125" style="265" customWidth="1"/>
    <col min="8195" max="8195" width="0" style="265" hidden="1" customWidth="1"/>
    <col min="8196" max="8196" width="13.42578125" style="265" customWidth="1"/>
    <col min="8197" max="8197" width="18.140625" style="265" customWidth="1"/>
    <col min="8198" max="8198" width="13.42578125" style="265" customWidth="1"/>
    <col min="8199" max="8199" width="20.5703125" style="265" customWidth="1"/>
    <col min="8200" max="8200" width="13.42578125" style="265" customWidth="1"/>
    <col min="8201" max="8201" width="18.28515625" style="265" customWidth="1"/>
    <col min="8202" max="8202" width="13.42578125" style="265" customWidth="1"/>
    <col min="8203" max="8203" width="19.42578125" style="265" customWidth="1"/>
    <col min="8204" max="8204" width="15.28515625" style="265" customWidth="1"/>
    <col min="8205" max="8440" width="9.140625" style="265" customWidth="1"/>
    <col min="8441" max="8447" width="4.140625" style="265"/>
    <col min="8448" max="8448" width="4.140625" style="265" customWidth="1"/>
    <col min="8449" max="8449" width="43.7109375" style="265" customWidth="1"/>
    <col min="8450" max="8450" width="11.42578125" style="265" customWidth="1"/>
    <col min="8451" max="8451" width="0" style="265" hidden="1" customWidth="1"/>
    <col min="8452" max="8452" width="13.42578125" style="265" customWidth="1"/>
    <col min="8453" max="8453" width="18.140625" style="265" customWidth="1"/>
    <col min="8454" max="8454" width="13.42578125" style="265" customWidth="1"/>
    <col min="8455" max="8455" width="20.5703125" style="265" customWidth="1"/>
    <col min="8456" max="8456" width="13.42578125" style="265" customWidth="1"/>
    <col min="8457" max="8457" width="18.28515625" style="265" customWidth="1"/>
    <col min="8458" max="8458" width="13.42578125" style="265" customWidth="1"/>
    <col min="8459" max="8459" width="19.42578125" style="265" customWidth="1"/>
    <col min="8460" max="8460" width="15.28515625" style="265" customWidth="1"/>
    <col min="8461" max="8696" width="9.140625" style="265" customWidth="1"/>
    <col min="8697" max="8703" width="4.140625" style="265"/>
    <col min="8704" max="8704" width="4.140625" style="265" customWidth="1"/>
    <col min="8705" max="8705" width="43.7109375" style="265" customWidth="1"/>
    <col min="8706" max="8706" width="11.42578125" style="265" customWidth="1"/>
    <col min="8707" max="8707" width="0" style="265" hidden="1" customWidth="1"/>
    <col min="8708" max="8708" width="13.42578125" style="265" customWidth="1"/>
    <col min="8709" max="8709" width="18.140625" style="265" customWidth="1"/>
    <col min="8710" max="8710" width="13.42578125" style="265" customWidth="1"/>
    <col min="8711" max="8711" width="20.5703125" style="265" customWidth="1"/>
    <col min="8712" max="8712" width="13.42578125" style="265" customWidth="1"/>
    <col min="8713" max="8713" width="18.28515625" style="265" customWidth="1"/>
    <col min="8714" max="8714" width="13.42578125" style="265" customWidth="1"/>
    <col min="8715" max="8715" width="19.42578125" style="265" customWidth="1"/>
    <col min="8716" max="8716" width="15.28515625" style="265" customWidth="1"/>
    <col min="8717" max="8952" width="9.140625" style="265" customWidth="1"/>
    <col min="8953" max="8959" width="4.140625" style="265"/>
    <col min="8960" max="8960" width="4.140625" style="265" customWidth="1"/>
    <col min="8961" max="8961" width="43.7109375" style="265" customWidth="1"/>
    <col min="8962" max="8962" width="11.42578125" style="265" customWidth="1"/>
    <col min="8963" max="8963" width="0" style="265" hidden="1" customWidth="1"/>
    <col min="8964" max="8964" width="13.42578125" style="265" customWidth="1"/>
    <col min="8965" max="8965" width="18.140625" style="265" customWidth="1"/>
    <col min="8966" max="8966" width="13.42578125" style="265" customWidth="1"/>
    <col min="8967" max="8967" width="20.5703125" style="265" customWidth="1"/>
    <col min="8968" max="8968" width="13.42578125" style="265" customWidth="1"/>
    <col min="8969" max="8969" width="18.28515625" style="265" customWidth="1"/>
    <col min="8970" max="8970" width="13.42578125" style="265" customWidth="1"/>
    <col min="8971" max="8971" width="19.42578125" style="265" customWidth="1"/>
    <col min="8972" max="8972" width="15.28515625" style="265" customWidth="1"/>
    <col min="8973" max="9208" width="9.140625" style="265" customWidth="1"/>
    <col min="9209" max="9215" width="4.140625" style="265"/>
    <col min="9216" max="9216" width="4.140625" style="265" customWidth="1"/>
    <col min="9217" max="9217" width="43.7109375" style="265" customWidth="1"/>
    <col min="9218" max="9218" width="11.42578125" style="265" customWidth="1"/>
    <col min="9219" max="9219" width="0" style="265" hidden="1" customWidth="1"/>
    <col min="9220" max="9220" width="13.42578125" style="265" customWidth="1"/>
    <col min="9221" max="9221" width="18.140625" style="265" customWidth="1"/>
    <col min="9222" max="9222" width="13.42578125" style="265" customWidth="1"/>
    <col min="9223" max="9223" width="20.5703125" style="265" customWidth="1"/>
    <col min="9224" max="9224" width="13.42578125" style="265" customWidth="1"/>
    <col min="9225" max="9225" width="18.28515625" style="265" customWidth="1"/>
    <col min="9226" max="9226" width="13.42578125" style="265" customWidth="1"/>
    <col min="9227" max="9227" width="19.42578125" style="265" customWidth="1"/>
    <col min="9228" max="9228" width="15.28515625" style="265" customWidth="1"/>
    <col min="9229" max="9464" width="9.140625" style="265" customWidth="1"/>
    <col min="9465" max="9471" width="4.140625" style="265"/>
    <col min="9472" max="9472" width="4.140625" style="265" customWidth="1"/>
    <col min="9473" max="9473" width="43.7109375" style="265" customWidth="1"/>
    <col min="9474" max="9474" width="11.42578125" style="265" customWidth="1"/>
    <col min="9475" max="9475" width="0" style="265" hidden="1" customWidth="1"/>
    <col min="9476" max="9476" width="13.42578125" style="265" customWidth="1"/>
    <col min="9477" max="9477" width="18.140625" style="265" customWidth="1"/>
    <col min="9478" max="9478" width="13.42578125" style="265" customWidth="1"/>
    <col min="9479" max="9479" width="20.5703125" style="265" customWidth="1"/>
    <col min="9480" max="9480" width="13.42578125" style="265" customWidth="1"/>
    <col min="9481" max="9481" width="18.28515625" style="265" customWidth="1"/>
    <col min="9482" max="9482" width="13.42578125" style="265" customWidth="1"/>
    <col min="9483" max="9483" width="19.42578125" style="265" customWidth="1"/>
    <col min="9484" max="9484" width="15.28515625" style="265" customWidth="1"/>
    <col min="9485" max="9720" width="9.140625" style="265" customWidth="1"/>
    <col min="9721" max="9727" width="4.140625" style="265"/>
    <col min="9728" max="9728" width="4.140625" style="265" customWidth="1"/>
    <col min="9729" max="9729" width="43.7109375" style="265" customWidth="1"/>
    <col min="9730" max="9730" width="11.42578125" style="265" customWidth="1"/>
    <col min="9731" max="9731" width="0" style="265" hidden="1" customWidth="1"/>
    <col min="9732" max="9732" width="13.42578125" style="265" customWidth="1"/>
    <col min="9733" max="9733" width="18.140625" style="265" customWidth="1"/>
    <col min="9734" max="9734" width="13.42578125" style="265" customWidth="1"/>
    <col min="9735" max="9735" width="20.5703125" style="265" customWidth="1"/>
    <col min="9736" max="9736" width="13.42578125" style="265" customWidth="1"/>
    <col min="9737" max="9737" width="18.28515625" style="265" customWidth="1"/>
    <col min="9738" max="9738" width="13.42578125" style="265" customWidth="1"/>
    <col min="9739" max="9739" width="19.42578125" style="265" customWidth="1"/>
    <col min="9740" max="9740" width="15.28515625" style="265" customWidth="1"/>
    <col min="9741" max="9976" width="9.140625" style="265" customWidth="1"/>
    <col min="9977" max="9983" width="4.140625" style="265"/>
    <col min="9984" max="9984" width="4.140625" style="265" customWidth="1"/>
    <col min="9985" max="9985" width="43.7109375" style="265" customWidth="1"/>
    <col min="9986" max="9986" width="11.42578125" style="265" customWidth="1"/>
    <col min="9987" max="9987" width="0" style="265" hidden="1" customWidth="1"/>
    <col min="9988" max="9988" width="13.42578125" style="265" customWidth="1"/>
    <col min="9989" max="9989" width="18.140625" style="265" customWidth="1"/>
    <col min="9990" max="9990" width="13.42578125" style="265" customWidth="1"/>
    <col min="9991" max="9991" width="20.5703125" style="265" customWidth="1"/>
    <col min="9992" max="9992" width="13.42578125" style="265" customWidth="1"/>
    <col min="9993" max="9993" width="18.28515625" style="265" customWidth="1"/>
    <col min="9994" max="9994" width="13.42578125" style="265" customWidth="1"/>
    <col min="9995" max="9995" width="19.42578125" style="265" customWidth="1"/>
    <col min="9996" max="9996" width="15.28515625" style="265" customWidth="1"/>
    <col min="9997" max="10232" width="9.140625" style="265" customWidth="1"/>
    <col min="10233" max="10239" width="4.140625" style="265"/>
    <col min="10240" max="10240" width="4.140625" style="265" customWidth="1"/>
    <col min="10241" max="10241" width="43.7109375" style="265" customWidth="1"/>
    <col min="10242" max="10242" width="11.42578125" style="265" customWidth="1"/>
    <col min="10243" max="10243" width="0" style="265" hidden="1" customWidth="1"/>
    <col min="10244" max="10244" width="13.42578125" style="265" customWidth="1"/>
    <col min="10245" max="10245" width="18.140625" style="265" customWidth="1"/>
    <col min="10246" max="10246" width="13.42578125" style="265" customWidth="1"/>
    <col min="10247" max="10247" width="20.5703125" style="265" customWidth="1"/>
    <col min="10248" max="10248" width="13.42578125" style="265" customWidth="1"/>
    <col min="10249" max="10249" width="18.28515625" style="265" customWidth="1"/>
    <col min="10250" max="10250" width="13.42578125" style="265" customWidth="1"/>
    <col min="10251" max="10251" width="19.42578125" style="265" customWidth="1"/>
    <col min="10252" max="10252" width="15.28515625" style="265" customWidth="1"/>
    <col min="10253" max="10488" width="9.140625" style="265" customWidth="1"/>
    <col min="10489" max="10495" width="4.140625" style="265"/>
    <col min="10496" max="10496" width="4.140625" style="265" customWidth="1"/>
    <col min="10497" max="10497" width="43.7109375" style="265" customWidth="1"/>
    <col min="10498" max="10498" width="11.42578125" style="265" customWidth="1"/>
    <col min="10499" max="10499" width="0" style="265" hidden="1" customWidth="1"/>
    <col min="10500" max="10500" width="13.42578125" style="265" customWidth="1"/>
    <col min="10501" max="10501" width="18.140625" style="265" customWidth="1"/>
    <col min="10502" max="10502" width="13.42578125" style="265" customWidth="1"/>
    <col min="10503" max="10503" width="20.5703125" style="265" customWidth="1"/>
    <col min="10504" max="10504" width="13.42578125" style="265" customWidth="1"/>
    <col min="10505" max="10505" width="18.28515625" style="265" customWidth="1"/>
    <col min="10506" max="10506" width="13.42578125" style="265" customWidth="1"/>
    <col min="10507" max="10507" width="19.42578125" style="265" customWidth="1"/>
    <col min="10508" max="10508" width="15.28515625" style="265" customWidth="1"/>
    <col min="10509" max="10744" width="9.140625" style="265" customWidth="1"/>
    <col min="10745" max="10751" width="4.140625" style="265"/>
    <col min="10752" max="10752" width="4.140625" style="265" customWidth="1"/>
    <col min="10753" max="10753" width="43.7109375" style="265" customWidth="1"/>
    <col min="10754" max="10754" width="11.42578125" style="265" customWidth="1"/>
    <col min="10755" max="10755" width="0" style="265" hidden="1" customWidth="1"/>
    <col min="10756" max="10756" width="13.42578125" style="265" customWidth="1"/>
    <col min="10757" max="10757" width="18.140625" style="265" customWidth="1"/>
    <col min="10758" max="10758" width="13.42578125" style="265" customWidth="1"/>
    <col min="10759" max="10759" width="20.5703125" style="265" customWidth="1"/>
    <col min="10760" max="10760" width="13.42578125" style="265" customWidth="1"/>
    <col min="10761" max="10761" width="18.28515625" style="265" customWidth="1"/>
    <col min="10762" max="10762" width="13.42578125" style="265" customWidth="1"/>
    <col min="10763" max="10763" width="19.42578125" style="265" customWidth="1"/>
    <col min="10764" max="10764" width="15.28515625" style="265" customWidth="1"/>
    <col min="10765" max="11000" width="9.140625" style="265" customWidth="1"/>
    <col min="11001" max="11007" width="4.140625" style="265"/>
    <col min="11008" max="11008" width="4.140625" style="265" customWidth="1"/>
    <col min="11009" max="11009" width="43.7109375" style="265" customWidth="1"/>
    <col min="11010" max="11010" width="11.42578125" style="265" customWidth="1"/>
    <col min="11011" max="11011" width="0" style="265" hidden="1" customWidth="1"/>
    <col min="11012" max="11012" width="13.42578125" style="265" customWidth="1"/>
    <col min="11013" max="11013" width="18.140625" style="265" customWidth="1"/>
    <col min="11014" max="11014" width="13.42578125" style="265" customWidth="1"/>
    <col min="11015" max="11015" width="20.5703125" style="265" customWidth="1"/>
    <col min="11016" max="11016" width="13.42578125" style="265" customWidth="1"/>
    <col min="11017" max="11017" width="18.28515625" style="265" customWidth="1"/>
    <col min="11018" max="11018" width="13.42578125" style="265" customWidth="1"/>
    <col min="11019" max="11019" width="19.42578125" style="265" customWidth="1"/>
    <col min="11020" max="11020" width="15.28515625" style="265" customWidth="1"/>
    <col min="11021" max="11256" width="9.140625" style="265" customWidth="1"/>
    <col min="11257" max="11263" width="4.140625" style="265"/>
    <col min="11264" max="11264" width="4.140625" style="265" customWidth="1"/>
    <col min="11265" max="11265" width="43.7109375" style="265" customWidth="1"/>
    <col min="11266" max="11266" width="11.42578125" style="265" customWidth="1"/>
    <col min="11267" max="11267" width="0" style="265" hidden="1" customWidth="1"/>
    <col min="11268" max="11268" width="13.42578125" style="265" customWidth="1"/>
    <col min="11269" max="11269" width="18.140625" style="265" customWidth="1"/>
    <col min="11270" max="11270" width="13.42578125" style="265" customWidth="1"/>
    <col min="11271" max="11271" width="20.5703125" style="265" customWidth="1"/>
    <col min="11272" max="11272" width="13.42578125" style="265" customWidth="1"/>
    <col min="11273" max="11273" width="18.28515625" style="265" customWidth="1"/>
    <col min="11274" max="11274" width="13.42578125" style="265" customWidth="1"/>
    <col min="11275" max="11275" width="19.42578125" style="265" customWidth="1"/>
    <col min="11276" max="11276" width="15.28515625" style="265" customWidth="1"/>
    <col min="11277" max="11512" width="9.140625" style="265" customWidth="1"/>
    <col min="11513" max="11519" width="4.140625" style="265"/>
    <col min="11520" max="11520" width="4.140625" style="265" customWidth="1"/>
    <col min="11521" max="11521" width="43.7109375" style="265" customWidth="1"/>
    <col min="11522" max="11522" width="11.42578125" style="265" customWidth="1"/>
    <col min="11523" max="11523" width="0" style="265" hidden="1" customWidth="1"/>
    <col min="11524" max="11524" width="13.42578125" style="265" customWidth="1"/>
    <col min="11525" max="11525" width="18.140625" style="265" customWidth="1"/>
    <col min="11526" max="11526" width="13.42578125" style="265" customWidth="1"/>
    <col min="11527" max="11527" width="20.5703125" style="265" customWidth="1"/>
    <col min="11528" max="11528" width="13.42578125" style="265" customWidth="1"/>
    <col min="11529" max="11529" width="18.28515625" style="265" customWidth="1"/>
    <col min="11530" max="11530" width="13.42578125" style="265" customWidth="1"/>
    <col min="11531" max="11531" width="19.42578125" style="265" customWidth="1"/>
    <col min="11532" max="11532" width="15.28515625" style="265" customWidth="1"/>
    <col min="11533" max="11768" width="9.140625" style="265" customWidth="1"/>
    <col min="11769" max="11775" width="4.140625" style="265"/>
    <col min="11776" max="11776" width="4.140625" style="265" customWidth="1"/>
    <col min="11777" max="11777" width="43.7109375" style="265" customWidth="1"/>
    <col min="11778" max="11778" width="11.42578125" style="265" customWidth="1"/>
    <col min="11779" max="11779" width="0" style="265" hidden="1" customWidth="1"/>
    <col min="11780" max="11780" width="13.42578125" style="265" customWidth="1"/>
    <col min="11781" max="11781" width="18.140625" style="265" customWidth="1"/>
    <col min="11782" max="11782" width="13.42578125" style="265" customWidth="1"/>
    <col min="11783" max="11783" width="20.5703125" style="265" customWidth="1"/>
    <col min="11784" max="11784" width="13.42578125" style="265" customWidth="1"/>
    <col min="11785" max="11785" width="18.28515625" style="265" customWidth="1"/>
    <col min="11786" max="11786" width="13.42578125" style="265" customWidth="1"/>
    <col min="11787" max="11787" width="19.42578125" style="265" customWidth="1"/>
    <col min="11788" max="11788" width="15.28515625" style="265" customWidth="1"/>
    <col min="11789" max="12024" width="9.140625" style="265" customWidth="1"/>
    <col min="12025" max="12031" width="4.140625" style="265"/>
    <col min="12032" max="12032" width="4.140625" style="265" customWidth="1"/>
    <col min="12033" max="12033" width="43.7109375" style="265" customWidth="1"/>
    <col min="12034" max="12034" width="11.42578125" style="265" customWidth="1"/>
    <col min="12035" max="12035" width="0" style="265" hidden="1" customWidth="1"/>
    <col min="12036" max="12036" width="13.42578125" style="265" customWidth="1"/>
    <col min="12037" max="12037" width="18.140625" style="265" customWidth="1"/>
    <col min="12038" max="12038" width="13.42578125" style="265" customWidth="1"/>
    <col min="12039" max="12039" width="20.5703125" style="265" customWidth="1"/>
    <col min="12040" max="12040" width="13.42578125" style="265" customWidth="1"/>
    <col min="12041" max="12041" width="18.28515625" style="265" customWidth="1"/>
    <col min="12042" max="12042" width="13.42578125" style="265" customWidth="1"/>
    <col min="12043" max="12043" width="19.42578125" style="265" customWidth="1"/>
    <col min="12044" max="12044" width="15.28515625" style="265" customWidth="1"/>
    <col min="12045" max="12280" width="9.140625" style="265" customWidth="1"/>
    <col min="12281" max="12287" width="4.140625" style="265"/>
    <col min="12288" max="12288" width="4.140625" style="265" customWidth="1"/>
    <col min="12289" max="12289" width="43.7109375" style="265" customWidth="1"/>
    <col min="12290" max="12290" width="11.42578125" style="265" customWidth="1"/>
    <col min="12291" max="12291" width="0" style="265" hidden="1" customWidth="1"/>
    <col min="12292" max="12292" width="13.42578125" style="265" customWidth="1"/>
    <col min="12293" max="12293" width="18.140625" style="265" customWidth="1"/>
    <col min="12294" max="12294" width="13.42578125" style="265" customWidth="1"/>
    <col min="12295" max="12295" width="20.5703125" style="265" customWidth="1"/>
    <col min="12296" max="12296" width="13.42578125" style="265" customWidth="1"/>
    <col min="12297" max="12297" width="18.28515625" style="265" customWidth="1"/>
    <col min="12298" max="12298" width="13.42578125" style="265" customWidth="1"/>
    <col min="12299" max="12299" width="19.42578125" style="265" customWidth="1"/>
    <col min="12300" max="12300" width="15.28515625" style="265" customWidth="1"/>
    <col min="12301" max="12536" width="9.140625" style="265" customWidth="1"/>
    <col min="12537" max="12543" width="4.140625" style="265"/>
    <col min="12544" max="12544" width="4.140625" style="265" customWidth="1"/>
    <col min="12545" max="12545" width="43.7109375" style="265" customWidth="1"/>
    <col min="12546" max="12546" width="11.42578125" style="265" customWidth="1"/>
    <col min="12547" max="12547" width="0" style="265" hidden="1" customWidth="1"/>
    <col min="12548" max="12548" width="13.42578125" style="265" customWidth="1"/>
    <col min="12549" max="12549" width="18.140625" style="265" customWidth="1"/>
    <col min="12550" max="12550" width="13.42578125" style="265" customWidth="1"/>
    <col min="12551" max="12551" width="20.5703125" style="265" customWidth="1"/>
    <col min="12552" max="12552" width="13.42578125" style="265" customWidth="1"/>
    <col min="12553" max="12553" width="18.28515625" style="265" customWidth="1"/>
    <col min="12554" max="12554" width="13.42578125" style="265" customWidth="1"/>
    <col min="12555" max="12555" width="19.42578125" style="265" customWidth="1"/>
    <col min="12556" max="12556" width="15.28515625" style="265" customWidth="1"/>
    <col min="12557" max="12792" width="9.140625" style="265" customWidth="1"/>
    <col min="12793" max="12799" width="4.140625" style="265"/>
    <col min="12800" max="12800" width="4.140625" style="265" customWidth="1"/>
    <col min="12801" max="12801" width="43.7109375" style="265" customWidth="1"/>
    <col min="12802" max="12802" width="11.42578125" style="265" customWidth="1"/>
    <col min="12803" max="12803" width="0" style="265" hidden="1" customWidth="1"/>
    <col min="12804" max="12804" width="13.42578125" style="265" customWidth="1"/>
    <col min="12805" max="12805" width="18.140625" style="265" customWidth="1"/>
    <col min="12806" max="12806" width="13.42578125" style="265" customWidth="1"/>
    <col min="12807" max="12807" width="20.5703125" style="265" customWidth="1"/>
    <col min="12808" max="12808" width="13.42578125" style="265" customWidth="1"/>
    <col min="12809" max="12809" width="18.28515625" style="265" customWidth="1"/>
    <col min="12810" max="12810" width="13.42578125" style="265" customWidth="1"/>
    <col min="12811" max="12811" width="19.42578125" style="265" customWidth="1"/>
    <col min="12812" max="12812" width="15.28515625" style="265" customWidth="1"/>
    <col min="12813" max="13048" width="9.140625" style="265" customWidth="1"/>
    <col min="13049" max="13055" width="4.140625" style="265"/>
    <col min="13056" max="13056" width="4.140625" style="265" customWidth="1"/>
    <col min="13057" max="13057" width="43.7109375" style="265" customWidth="1"/>
    <col min="13058" max="13058" width="11.42578125" style="265" customWidth="1"/>
    <col min="13059" max="13059" width="0" style="265" hidden="1" customWidth="1"/>
    <col min="13060" max="13060" width="13.42578125" style="265" customWidth="1"/>
    <col min="13061" max="13061" width="18.140625" style="265" customWidth="1"/>
    <col min="13062" max="13062" width="13.42578125" style="265" customWidth="1"/>
    <col min="13063" max="13063" width="20.5703125" style="265" customWidth="1"/>
    <col min="13064" max="13064" width="13.42578125" style="265" customWidth="1"/>
    <col min="13065" max="13065" width="18.28515625" style="265" customWidth="1"/>
    <col min="13066" max="13066" width="13.42578125" style="265" customWidth="1"/>
    <col min="13067" max="13067" width="19.42578125" style="265" customWidth="1"/>
    <col min="13068" max="13068" width="15.28515625" style="265" customWidth="1"/>
    <col min="13069" max="13304" width="9.140625" style="265" customWidth="1"/>
    <col min="13305" max="13311" width="4.140625" style="265"/>
    <col min="13312" max="13312" width="4.140625" style="265" customWidth="1"/>
    <col min="13313" max="13313" width="43.7109375" style="265" customWidth="1"/>
    <col min="13314" max="13314" width="11.42578125" style="265" customWidth="1"/>
    <col min="13315" max="13315" width="0" style="265" hidden="1" customWidth="1"/>
    <col min="13316" max="13316" width="13.42578125" style="265" customWidth="1"/>
    <col min="13317" max="13317" width="18.140625" style="265" customWidth="1"/>
    <col min="13318" max="13318" width="13.42578125" style="265" customWidth="1"/>
    <col min="13319" max="13319" width="20.5703125" style="265" customWidth="1"/>
    <col min="13320" max="13320" width="13.42578125" style="265" customWidth="1"/>
    <col min="13321" max="13321" width="18.28515625" style="265" customWidth="1"/>
    <col min="13322" max="13322" width="13.42578125" style="265" customWidth="1"/>
    <col min="13323" max="13323" width="19.42578125" style="265" customWidth="1"/>
    <col min="13324" max="13324" width="15.28515625" style="265" customWidth="1"/>
    <col min="13325" max="13560" width="9.140625" style="265" customWidth="1"/>
    <col min="13561" max="13567" width="4.140625" style="265"/>
    <col min="13568" max="13568" width="4.140625" style="265" customWidth="1"/>
    <col min="13569" max="13569" width="43.7109375" style="265" customWidth="1"/>
    <col min="13570" max="13570" width="11.42578125" style="265" customWidth="1"/>
    <col min="13571" max="13571" width="0" style="265" hidden="1" customWidth="1"/>
    <col min="13572" max="13572" width="13.42578125" style="265" customWidth="1"/>
    <col min="13573" max="13573" width="18.140625" style="265" customWidth="1"/>
    <col min="13574" max="13574" width="13.42578125" style="265" customWidth="1"/>
    <col min="13575" max="13575" width="20.5703125" style="265" customWidth="1"/>
    <col min="13576" max="13576" width="13.42578125" style="265" customWidth="1"/>
    <col min="13577" max="13577" width="18.28515625" style="265" customWidth="1"/>
    <col min="13578" max="13578" width="13.42578125" style="265" customWidth="1"/>
    <col min="13579" max="13579" width="19.42578125" style="265" customWidth="1"/>
    <col min="13580" max="13580" width="15.28515625" style="265" customWidth="1"/>
    <col min="13581" max="13816" width="9.140625" style="265" customWidth="1"/>
    <col min="13817" max="13823" width="4.140625" style="265"/>
    <col min="13824" max="13824" width="4.140625" style="265" customWidth="1"/>
    <col min="13825" max="13825" width="43.7109375" style="265" customWidth="1"/>
    <col min="13826" max="13826" width="11.42578125" style="265" customWidth="1"/>
    <col min="13827" max="13827" width="0" style="265" hidden="1" customWidth="1"/>
    <col min="13828" max="13828" width="13.42578125" style="265" customWidth="1"/>
    <col min="13829" max="13829" width="18.140625" style="265" customWidth="1"/>
    <col min="13830" max="13830" width="13.42578125" style="265" customWidth="1"/>
    <col min="13831" max="13831" width="20.5703125" style="265" customWidth="1"/>
    <col min="13832" max="13832" width="13.42578125" style="265" customWidth="1"/>
    <col min="13833" max="13833" width="18.28515625" style="265" customWidth="1"/>
    <col min="13834" max="13834" width="13.42578125" style="265" customWidth="1"/>
    <col min="13835" max="13835" width="19.42578125" style="265" customWidth="1"/>
    <col min="13836" max="13836" width="15.28515625" style="265" customWidth="1"/>
    <col min="13837" max="14072" width="9.140625" style="265" customWidth="1"/>
    <col min="14073" max="14079" width="4.140625" style="265"/>
    <col min="14080" max="14080" width="4.140625" style="265" customWidth="1"/>
    <col min="14081" max="14081" width="43.7109375" style="265" customWidth="1"/>
    <col min="14082" max="14082" width="11.42578125" style="265" customWidth="1"/>
    <col min="14083" max="14083" width="0" style="265" hidden="1" customWidth="1"/>
    <col min="14084" max="14084" width="13.42578125" style="265" customWidth="1"/>
    <col min="14085" max="14085" width="18.140625" style="265" customWidth="1"/>
    <col min="14086" max="14086" width="13.42578125" style="265" customWidth="1"/>
    <col min="14087" max="14087" width="20.5703125" style="265" customWidth="1"/>
    <col min="14088" max="14088" width="13.42578125" style="265" customWidth="1"/>
    <col min="14089" max="14089" width="18.28515625" style="265" customWidth="1"/>
    <col min="14090" max="14090" width="13.42578125" style="265" customWidth="1"/>
    <col min="14091" max="14091" width="19.42578125" style="265" customWidth="1"/>
    <col min="14092" max="14092" width="15.28515625" style="265" customWidth="1"/>
    <col min="14093" max="14328" width="9.140625" style="265" customWidth="1"/>
    <col min="14329" max="14335" width="4.140625" style="265"/>
    <col min="14336" max="14336" width="4.140625" style="265" customWidth="1"/>
    <col min="14337" max="14337" width="43.7109375" style="265" customWidth="1"/>
    <col min="14338" max="14338" width="11.42578125" style="265" customWidth="1"/>
    <col min="14339" max="14339" width="0" style="265" hidden="1" customWidth="1"/>
    <col min="14340" max="14340" width="13.42578125" style="265" customWidth="1"/>
    <col min="14341" max="14341" width="18.140625" style="265" customWidth="1"/>
    <col min="14342" max="14342" width="13.42578125" style="265" customWidth="1"/>
    <col min="14343" max="14343" width="20.5703125" style="265" customWidth="1"/>
    <col min="14344" max="14344" width="13.42578125" style="265" customWidth="1"/>
    <col min="14345" max="14345" width="18.28515625" style="265" customWidth="1"/>
    <col min="14346" max="14346" width="13.42578125" style="265" customWidth="1"/>
    <col min="14347" max="14347" width="19.42578125" style="265" customWidth="1"/>
    <col min="14348" max="14348" width="15.28515625" style="265" customWidth="1"/>
    <col min="14349" max="14584" width="9.140625" style="265" customWidth="1"/>
    <col min="14585" max="14591" width="4.140625" style="265"/>
    <col min="14592" max="14592" width="4.140625" style="265" customWidth="1"/>
    <col min="14593" max="14593" width="43.7109375" style="265" customWidth="1"/>
    <col min="14594" max="14594" width="11.42578125" style="265" customWidth="1"/>
    <col min="14595" max="14595" width="0" style="265" hidden="1" customWidth="1"/>
    <col min="14596" max="14596" width="13.42578125" style="265" customWidth="1"/>
    <col min="14597" max="14597" width="18.140625" style="265" customWidth="1"/>
    <col min="14598" max="14598" width="13.42578125" style="265" customWidth="1"/>
    <col min="14599" max="14599" width="20.5703125" style="265" customWidth="1"/>
    <col min="14600" max="14600" width="13.42578125" style="265" customWidth="1"/>
    <col min="14601" max="14601" width="18.28515625" style="265" customWidth="1"/>
    <col min="14602" max="14602" width="13.42578125" style="265" customWidth="1"/>
    <col min="14603" max="14603" width="19.42578125" style="265" customWidth="1"/>
    <col min="14604" max="14604" width="15.28515625" style="265" customWidth="1"/>
    <col min="14605" max="14840" width="9.140625" style="265" customWidth="1"/>
    <col min="14841" max="14847" width="4.140625" style="265"/>
    <col min="14848" max="14848" width="4.140625" style="265" customWidth="1"/>
    <col min="14849" max="14849" width="43.7109375" style="265" customWidth="1"/>
    <col min="14850" max="14850" width="11.42578125" style="265" customWidth="1"/>
    <col min="14851" max="14851" width="0" style="265" hidden="1" customWidth="1"/>
    <col min="14852" max="14852" width="13.42578125" style="265" customWidth="1"/>
    <col min="14853" max="14853" width="18.140625" style="265" customWidth="1"/>
    <col min="14854" max="14854" width="13.42578125" style="265" customWidth="1"/>
    <col min="14855" max="14855" width="20.5703125" style="265" customWidth="1"/>
    <col min="14856" max="14856" width="13.42578125" style="265" customWidth="1"/>
    <col min="14857" max="14857" width="18.28515625" style="265" customWidth="1"/>
    <col min="14858" max="14858" width="13.42578125" style="265" customWidth="1"/>
    <col min="14859" max="14859" width="19.42578125" style="265" customWidth="1"/>
    <col min="14860" max="14860" width="15.28515625" style="265" customWidth="1"/>
    <col min="14861" max="15096" width="9.140625" style="265" customWidth="1"/>
    <col min="15097" max="15103" width="4.140625" style="265"/>
    <col min="15104" max="15104" width="4.140625" style="265" customWidth="1"/>
    <col min="15105" max="15105" width="43.7109375" style="265" customWidth="1"/>
    <col min="15106" max="15106" width="11.42578125" style="265" customWidth="1"/>
    <col min="15107" max="15107" width="0" style="265" hidden="1" customWidth="1"/>
    <col min="15108" max="15108" width="13.42578125" style="265" customWidth="1"/>
    <col min="15109" max="15109" width="18.140625" style="265" customWidth="1"/>
    <col min="15110" max="15110" width="13.42578125" style="265" customWidth="1"/>
    <col min="15111" max="15111" width="20.5703125" style="265" customWidth="1"/>
    <col min="15112" max="15112" width="13.42578125" style="265" customWidth="1"/>
    <col min="15113" max="15113" width="18.28515625" style="265" customWidth="1"/>
    <col min="15114" max="15114" width="13.42578125" style="265" customWidth="1"/>
    <col min="15115" max="15115" width="19.42578125" style="265" customWidth="1"/>
    <col min="15116" max="15116" width="15.28515625" style="265" customWidth="1"/>
    <col min="15117" max="15352" width="9.140625" style="265" customWidth="1"/>
    <col min="15353" max="15359" width="4.140625" style="265"/>
    <col min="15360" max="15360" width="4.140625" style="265" customWidth="1"/>
    <col min="15361" max="15361" width="43.7109375" style="265" customWidth="1"/>
    <col min="15362" max="15362" width="11.42578125" style="265" customWidth="1"/>
    <col min="15363" max="15363" width="0" style="265" hidden="1" customWidth="1"/>
    <col min="15364" max="15364" width="13.42578125" style="265" customWidth="1"/>
    <col min="15365" max="15365" width="18.140625" style="265" customWidth="1"/>
    <col min="15366" max="15366" width="13.42578125" style="265" customWidth="1"/>
    <col min="15367" max="15367" width="20.5703125" style="265" customWidth="1"/>
    <col min="15368" max="15368" width="13.42578125" style="265" customWidth="1"/>
    <col min="15369" max="15369" width="18.28515625" style="265" customWidth="1"/>
    <col min="15370" max="15370" width="13.42578125" style="265" customWidth="1"/>
    <col min="15371" max="15371" width="19.42578125" style="265" customWidth="1"/>
    <col min="15372" max="15372" width="15.28515625" style="265" customWidth="1"/>
    <col min="15373" max="15608" width="9.140625" style="265" customWidth="1"/>
    <col min="15609" max="15615" width="4.140625" style="265"/>
    <col min="15616" max="15616" width="4.140625" style="265" customWidth="1"/>
    <col min="15617" max="15617" width="43.7109375" style="265" customWidth="1"/>
    <col min="15618" max="15618" width="11.42578125" style="265" customWidth="1"/>
    <col min="15619" max="15619" width="0" style="265" hidden="1" customWidth="1"/>
    <col min="15620" max="15620" width="13.42578125" style="265" customWidth="1"/>
    <col min="15621" max="15621" width="18.140625" style="265" customWidth="1"/>
    <col min="15622" max="15622" width="13.42578125" style="265" customWidth="1"/>
    <col min="15623" max="15623" width="20.5703125" style="265" customWidth="1"/>
    <col min="15624" max="15624" width="13.42578125" style="265" customWidth="1"/>
    <col min="15625" max="15625" width="18.28515625" style="265" customWidth="1"/>
    <col min="15626" max="15626" width="13.42578125" style="265" customWidth="1"/>
    <col min="15627" max="15627" width="19.42578125" style="265" customWidth="1"/>
    <col min="15628" max="15628" width="15.28515625" style="265" customWidth="1"/>
    <col min="15629" max="15864" width="9.140625" style="265" customWidth="1"/>
    <col min="15865" max="15871" width="4.140625" style="265"/>
    <col min="15872" max="15872" width="4.140625" style="265" customWidth="1"/>
    <col min="15873" max="15873" width="43.7109375" style="265" customWidth="1"/>
    <col min="15874" max="15874" width="11.42578125" style="265" customWidth="1"/>
    <col min="15875" max="15875" width="0" style="265" hidden="1" customWidth="1"/>
    <col min="15876" max="15876" width="13.42578125" style="265" customWidth="1"/>
    <col min="15877" max="15877" width="18.140625" style="265" customWidth="1"/>
    <col min="15878" max="15878" width="13.42578125" style="265" customWidth="1"/>
    <col min="15879" max="15879" width="20.5703125" style="265" customWidth="1"/>
    <col min="15880" max="15880" width="13.42578125" style="265" customWidth="1"/>
    <col min="15881" max="15881" width="18.28515625" style="265" customWidth="1"/>
    <col min="15882" max="15882" width="13.42578125" style="265" customWidth="1"/>
    <col min="15883" max="15883" width="19.42578125" style="265" customWidth="1"/>
    <col min="15884" max="15884" width="15.28515625" style="265" customWidth="1"/>
    <col min="15885" max="16120" width="9.140625" style="265" customWidth="1"/>
    <col min="16121" max="16127" width="4.140625" style="265"/>
    <col min="16128" max="16128" width="4.140625" style="265" customWidth="1"/>
    <col min="16129" max="16129" width="43.7109375" style="265" customWidth="1"/>
    <col min="16130" max="16130" width="11.42578125" style="265" customWidth="1"/>
    <col min="16131" max="16131" width="0" style="265" hidden="1" customWidth="1"/>
    <col min="16132" max="16132" width="13.42578125" style="265" customWidth="1"/>
    <col min="16133" max="16133" width="18.140625" style="265" customWidth="1"/>
    <col min="16134" max="16134" width="13.42578125" style="265" customWidth="1"/>
    <col min="16135" max="16135" width="20.5703125" style="265" customWidth="1"/>
    <col min="16136" max="16136" width="13.42578125" style="265" customWidth="1"/>
    <col min="16137" max="16137" width="18.28515625" style="265" customWidth="1"/>
    <col min="16138" max="16138" width="13.42578125" style="265" customWidth="1"/>
    <col min="16139" max="16139" width="19.42578125" style="265" customWidth="1"/>
    <col min="16140" max="16140" width="15.28515625" style="265" customWidth="1"/>
    <col min="16141" max="16376" width="9.140625" style="265" customWidth="1"/>
    <col min="16377" max="16384" width="4.140625" style="265"/>
  </cols>
  <sheetData>
    <row r="1" spans="1:11" s="263" customFormat="1" ht="11.25" hidden="1" customHeight="1" x14ac:dyDescent="0.25">
      <c r="C1" s="264"/>
      <c r="D1" s="264"/>
      <c r="E1" s="264"/>
      <c r="F1" s="264"/>
      <c r="G1" s="264"/>
      <c r="H1" s="264"/>
      <c r="I1" s="264"/>
      <c r="J1" s="458"/>
      <c r="K1" s="458"/>
    </row>
    <row r="2" spans="1:11" ht="10.5" hidden="1" customHeight="1" x14ac:dyDescent="0.25"/>
    <row r="3" spans="1:11" ht="33.75" customHeight="1" x14ac:dyDescent="0.25">
      <c r="B3" s="305"/>
      <c r="C3" s="267"/>
      <c r="D3" s="267"/>
      <c r="E3" s="267"/>
      <c r="F3" s="267"/>
      <c r="G3" s="267"/>
      <c r="H3" s="267"/>
      <c r="I3" s="459" t="s">
        <v>491</v>
      </c>
      <c r="J3" s="459"/>
      <c r="K3" s="459"/>
    </row>
    <row r="4" spans="1:11" ht="60" customHeight="1" thickBot="1" x14ac:dyDescent="0.3">
      <c r="A4" s="460" t="s">
        <v>414</v>
      </c>
      <c r="B4" s="460"/>
      <c r="C4" s="460"/>
      <c r="D4" s="460"/>
      <c r="E4" s="460"/>
      <c r="F4" s="460"/>
      <c r="G4" s="460"/>
      <c r="H4" s="460"/>
      <c r="I4" s="460"/>
      <c r="J4" s="460"/>
      <c r="K4" s="460"/>
    </row>
    <row r="5" spans="1:11" ht="36" customHeight="1" thickBot="1" x14ac:dyDescent="0.3">
      <c r="A5" s="461" t="s">
        <v>286</v>
      </c>
      <c r="B5" s="463" t="s">
        <v>415</v>
      </c>
      <c r="C5" s="465" t="s">
        <v>416</v>
      </c>
      <c r="D5" s="467" t="s">
        <v>417</v>
      </c>
      <c r="E5" s="468"/>
      <c r="F5" s="467" t="s">
        <v>418</v>
      </c>
      <c r="G5" s="468"/>
      <c r="H5" s="467" t="s">
        <v>419</v>
      </c>
      <c r="I5" s="468"/>
      <c r="J5" s="456" t="s">
        <v>109</v>
      </c>
      <c r="K5" s="457"/>
    </row>
    <row r="6" spans="1:11" ht="17.25" customHeight="1" thickBot="1" x14ac:dyDescent="0.3">
      <c r="A6" s="462"/>
      <c r="B6" s="464"/>
      <c r="C6" s="466"/>
      <c r="D6" s="268" t="s">
        <v>5</v>
      </c>
      <c r="E6" s="269" t="s">
        <v>420</v>
      </c>
      <c r="F6" s="268" t="s">
        <v>5</v>
      </c>
      <c r="G6" s="269" t="s">
        <v>420</v>
      </c>
      <c r="H6" s="268" t="s">
        <v>5</v>
      </c>
      <c r="I6" s="269" t="s">
        <v>420</v>
      </c>
      <c r="J6" s="270" t="s">
        <v>5</v>
      </c>
      <c r="K6" s="269" t="s">
        <v>420</v>
      </c>
    </row>
    <row r="7" spans="1:11" ht="16.5" thickBot="1" x14ac:dyDescent="0.3">
      <c r="A7" s="271">
        <v>1</v>
      </c>
      <c r="B7" s="272">
        <v>2</v>
      </c>
      <c r="C7" s="273" t="s">
        <v>421</v>
      </c>
      <c r="D7" s="274" t="s">
        <v>422</v>
      </c>
      <c r="E7" s="275" t="s">
        <v>423</v>
      </c>
      <c r="F7" s="274" t="s">
        <v>424</v>
      </c>
      <c r="G7" s="275" t="s">
        <v>425</v>
      </c>
      <c r="H7" s="274" t="s">
        <v>426</v>
      </c>
      <c r="I7" s="275" t="s">
        <v>427</v>
      </c>
      <c r="J7" s="276">
        <v>10</v>
      </c>
      <c r="K7" s="277">
        <v>11</v>
      </c>
    </row>
    <row r="8" spans="1:11" ht="47.25" x14ac:dyDescent="0.25">
      <c r="A8" s="278">
        <v>1</v>
      </c>
      <c r="B8" s="279" t="s">
        <v>428</v>
      </c>
      <c r="C8" s="280">
        <v>450055</v>
      </c>
      <c r="D8" s="281">
        <v>2</v>
      </c>
      <c r="E8" s="282">
        <v>245074.44</v>
      </c>
      <c r="F8" s="283">
        <v>7</v>
      </c>
      <c r="G8" s="282">
        <v>316597.11</v>
      </c>
      <c r="H8" s="281">
        <v>0</v>
      </c>
      <c r="I8" s="282">
        <v>0</v>
      </c>
      <c r="J8" s="281">
        <f>D8+F8+H8</f>
        <v>9</v>
      </c>
      <c r="K8" s="284">
        <f>E8+G8+I8</f>
        <v>561671.55000000005</v>
      </c>
    </row>
    <row r="9" spans="1:11" ht="31.5" x14ac:dyDescent="0.25">
      <c r="A9" s="285">
        <v>2</v>
      </c>
      <c r="B9" s="286" t="s">
        <v>429</v>
      </c>
      <c r="C9" s="287">
        <v>508918</v>
      </c>
      <c r="D9" s="288">
        <v>0</v>
      </c>
      <c r="E9" s="289">
        <v>0</v>
      </c>
      <c r="F9" s="290">
        <v>4</v>
      </c>
      <c r="G9" s="289">
        <v>382422</v>
      </c>
      <c r="H9" s="288">
        <v>0</v>
      </c>
      <c r="I9" s="289">
        <v>0</v>
      </c>
      <c r="J9" s="288">
        <f t="shared" ref="J9:K69" si="0">D9+F9+H9</f>
        <v>4</v>
      </c>
      <c r="K9" s="291">
        <f t="shared" si="0"/>
        <v>382422</v>
      </c>
    </row>
    <row r="10" spans="1:11" ht="47.25" x14ac:dyDescent="0.25">
      <c r="A10" s="285">
        <v>3</v>
      </c>
      <c r="B10" s="286" t="s">
        <v>430</v>
      </c>
      <c r="C10" s="287">
        <v>508927</v>
      </c>
      <c r="D10" s="290">
        <v>6</v>
      </c>
      <c r="E10" s="289">
        <v>1026000</v>
      </c>
      <c r="F10" s="290">
        <v>11</v>
      </c>
      <c r="G10" s="289">
        <v>1038612.84</v>
      </c>
      <c r="H10" s="288">
        <v>0</v>
      </c>
      <c r="I10" s="292">
        <v>0</v>
      </c>
      <c r="J10" s="288">
        <f t="shared" si="0"/>
        <v>17</v>
      </c>
      <c r="K10" s="291">
        <f t="shared" si="0"/>
        <v>2064612.8399999999</v>
      </c>
    </row>
    <row r="11" spans="1:11" ht="18.75" x14ac:dyDescent="0.25">
      <c r="A11" s="285">
        <v>4</v>
      </c>
      <c r="B11" s="286" t="s">
        <v>431</v>
      </c>
      <c r="C11" s="287">
        <v>508943</v>
      </c>
      <c r="D11" s="288">
        <v>0</v>
      </c>
      <c r="E11" s="289">
        <v>0</v>
      </c>
      <c r="F11" s="290">
        <v>3</v>
      </c>
      <c r="G11" s="289">
        <v>2223168</v>
      </c>
      <c r="H11" s="288">
        <v>0</v>
      </c>
      <c r="I11" s="289">
        <v>0</v>
      </c>
      <c r="J11" s="288">
        <f t="shared" si="0"/>
        <v>3</v>
      </c>
      <c r="K11" s="291">
        <f t="shared" si="0"/>
        <v>2223168</v>
      </c>
    </row>
    <row r="12" spans="1:11" ht="31.5" x14ac:dyDescent="0.25">
      <c r="A12" s="285">
        <v>5</v>
      </c>
      <c r="B12" s="286" t="s">
        <v>432</v>
      </c>
      <c r="C12" s="287">
        <v>630112</v>
      </c>
      <c r="D12" s="288">
        <v>0</v>
      </c>
      <c r="E12" s="289">
        <v>0</v>
      </c>
      <c r="F12" s="290">
        <v>23</v>
      </c>
      <c r="G12" s="289">
        <f>1035879+1039.56</f>
        <v>1036918.56</v>
      </c>
      <c r="H12" s="288">
        <v>5</v>
      </c>
      <c r="I12" s="289">
        <v>71151.8</v>
      </c>
      <c r="J12" s="288">
        <f t="shared" si="0"/>
        <v>28</v>
      </c>
      <c r="K12" s="291">
        <f t="shared" si="0"/>
        <v>1108070.3600000001</v>
      </c>
    </row>
    <row r="13" spans="1:11" ht="31.5" x14ac:dyDescent="0.25">
      <c r="A13" s="285">
        <v>6</v>
      </c>
      <c r="B13" s="286" t="s">
        <v>433</v>
      </c>
      <c r="C13" s="287">
        <v>640980</v>
      </c>
      <c r="D13" s="290">
        <v>30</v>
      </c>
      <c r="E13" s="289">
        <v>5646533.1100000003</v>
      </c>
      <c r="F13" s="290">
        <v>0</v>
      </c>
      <c r="G13" s="289">
        <v>0</v>
      </c>
      <c r="H13" s="288">
        <v>0</v>
      </c>
      <c r="I13" s="289">
        <v>0</v>
      </c>
      <c r="J13" s="288">
        <f t="shared" si="0"/>
        <v>30</v>
      </c>
      <c r="K13" s="291">
        <f t="shared" si="0"/>
        <v>5646533.1100000003</v>
      </c>
    </row>
    <row r="14" spans="1:11" ht="31.5" x14ac:dyDescent="0.25">
      <c r="A14" s="285">
        <v>7</v>
      </c>
      <c r="B14" s="286" t="s">
        <v>434</v>
      </c>
      <c r="C14" s="287">
        <v>660339</v>
      </c>
      <c r="D14" s="288">
        <v>0</v>
      </c>
      <c r="E14" s="289">
        <v>0</v>
      </c>
      <c r="F14" s="290">
        <v>1</v>
      </c>
      <c r="G14" s="289">
        <v>15387.16</v>
      </c>
      <c r="H14" s="290">
        <v>21</v>
      </c>
      <c r="I14" s="289">
        <v>2730000</v>
      </c>
      <c r="J14" s="288">
        <f t="shared" si="0"/>
        <v>22</v>
      </c>
      <c r="K14" s="291">
        <f t="shared" si="0"/>
        <v>2745387.16</v>
      </c>
    </row>
    <row r="15" spans="1:11" ht="47.25" x14ac:dyDescent="0.25">
      <c r="A15" s="285">
        <v>8</v>
      </c>
      <c r="B15" s="286" t="s">
        <v>435</v>
      </c>
      <c r="C15" s="293">
        <v>720108</v>
      </c>
      <c r="D15" s="288">
        <v>0</v>
      </c>
      <c r="E15" s="289">
        <v>0</v>
      </c>
      <c r="F15" s="290">
        <v>5</v>
      </c>
      <c r="G15" s="289">
        <v>121064.97</v>
      </c>
      <c r="H15" s="288">
        <v>0</v>
      </c>
      <c r="I15" s="289">
        <v>0</v>
      </c>
      <c r="J15" s="288">
        <f t="shared" si="0"/>
        <v>5</v>
      </c>
      <c r="K15" s="291">
        <f t="shared" si="0"/>
        <v>121064.97</v>
      </c>
    </row>
    <row r="16" spans="1:11" ht="31.5" x14ac:dyDescent="0.25">
      <c r="A16" s="285">
        <v>9</v>
      </c>
      <c r="B16" s="286" t="s">
        <v>436</v>
      </c>
      <c r="C16" s="287">
        <v>740639</v>
      </c>
      <c r="D16" s="288">
        <v>0</v>
      </c>
      <c r="E16" s="289">
        <v>0</v>
      </c>
      <c r="F16" s="290">
        <v>8</v>
      </c>
      <c r="G16" s="289">
        <v>216590.94</v>
      </c>
      <c r="H16" s="288">
        <v>0</v>
      </c>
      <c r="I16" s="289">
        <v>0</v>
      </c>
      <c r="J16" s="288">
        <f t="shared" si="0"/>
        <v>8</v>
      </c>
      <c r="K16" s="291">
        <f t="shared" si="0"/>
        <v>216590.94</v>
      </c>
    </row>
    <row r="17" spans="1:11" ht="47.25" x14ac:dyDescent="0.25">
      <c r="A17" s="285">
        <v>10</v>
      </c>
      <c r="B17" s="286" t="s">
        <v>437</v>
      </c>
      <c r="C17" s="287">
        <v>772321</v>
      </c>
      <c r="D17" s="288">
        <v>0</v>
      </c>
      <c r="E17" s="289">
        <v>0</v>
      </c>
      <c r="F17" s="290">
        <v>14</v>
      </c>
      <c r="G17" s="289">
        <v>770000</v>
      </c>
      <c r="H17" s="288">
        <v>0</v>
      </c>
      <c r="I17" s="289">
        <v>0</v>
      </c>
      <c r="J17" s="288">
        <f t="shared" si="0"/>
        <v>14</v>
      </c>
      <c r="K17" s="291">
        <f t="shared" si="0"/>
        <v>770000</v>
      </c>
    </row>
    <row r="18" spans="1:11" ht="31.5" x14ac:dyDescent="0.25">
      <c r="A18" s="285">
        <v>11</v>
      </c>
      <c r="B18" s="286" t="s">
        <v>438</v>
      </c>
      <c r="C18" s="287">
        <v>773339</v>
      </c>
      <c r="D18" s="288">
        <v>0</v>
      </c>
      <c r="E18" s="289">
        <v>0</v>
      </c>
      <c r="F18" s="290">
        <v>8</v>
      </c>
      <c r="G18" s="289">
        <v>880000</v>
      </c>
      <c r="H18" s="288">
        <v>0</v>
      </c>
      <c r="I18" s="289">
        <v>0</v>
      </c>
      <c r="J18" s="288">
        <f t="shared" si="0"/>
        <v>8</v>
      </c>
      <c r="K18" s="291">
        <f t="shared" si="0"/>
        <v>880000</v>
      </c>
    </row>
    <row r="19" spans="1:11" ht="31.5" x14ac:dyDescent="0.25">
      <c r="A19" s="285">
        <v>12</v>
      </c>
      <c r="B19" s="286" t="s">
        <v>439</v>
      </c>
      <c r="C19" s="287">
        <v>773603</v>
      </c>
      <c r="D19" s="288">
        <v>0</v>
      </c>
      <c r="E19" s="289">
        <v>0</v>
      </c>
      <c r="F19" s="290">
        <v>15</v>
      </c>
      <c r="G19" s="289">
        <v>1341750</v>
      </c>
      <c r="H19" s="288">
        <v>0</v>
      </c>
      <c r="I19" s="289">
        <v>0</v>
      </c>
      <c r="J19" s="288">
        <f t="shared" si="0"/>
        <v>15</v>
      </c>
      <c r="K19" s="291">
        <f t="shared" si="0"/>
        <v>1341750</v>
      </c>
    </row>
    <row r="20" spans="1:11" ht="47.25" x14ac:dyDescent="0.25">
      <c r="A20" s="285">
        <v>13</v>
      </c>
      <c r="B20" s="286" t="s">
        <v>440</v>
      </c>
      <c r="C20" s="293">
        <v>774781</v>
      </c>
      <c r="D20" s="288">
        <v>0</v>
      </c>
      <c r="E20" s="289">
        <v>0</v>
      </c>
      <c r="F20" s="290">
        <v>0</v>
      </c>
      <c r="G20" s="289">
        <v>0</v>
      </c>
      <c r="H20" s="288">
        <v>41</v>
      </c>
      <c r="I20" s="289">
        <v>5330000</v>
      </c>
      <c r="J20" s="288">
        <f t="shared" si="0"/>
        <v>41</v>
      </c>
      <c r="K20" s="291">
        <f t="shared" si="0"/>
        <v>5330000</v>
      </c>
    </row>
    <row r="21" spans="1:11" ht="63" x14ac:dyDescent="0.25">
      <c r="A21" s="285">
        <v>14</v>
      </c>
      <c r="B21" s="286" t="s">
        <v>441</v>
      </c>
      <c r="C21" s="287">
        <v>774784</v>
      </c>
      <c r="D21" s="288">
        <v>0</v>
      </c>
      <c r="E21" s="289">
        <v>0</v>
      </c>
      <c r="F21" s="290">
        <v>6</v>
      </c>
      <c r="G21" s="289">
        <v>186000</v>
      </c>
      <c r="H21" s="288">
        <v>0</v>
      </c>
      <c r="I21" s="289">
        <v>0</v>
      </c>
      <c r="J21" s="288">
        <f t="shared" si="0"/>
        <v>6</v>
      </c>
      <c r="K21" s="291">
        <f t="shared" si="0"/>
        <v>186000</v>
      </c>
    </row>
    <row r="22" spans="1:11" ht="47.25" x14ac:dyDescent="0.25">
      <c r="A22" s="285">
        <v>15</v>
      </c>
      <c r="B22" s="286" t="s">
        <v>442</v>
      </c>
      <c r="C22" s="287">
        <v>780035</v>
      </c>
      <c r="D22" s="288">
        <v>4</v>
      </c>
      <c r="E22" s="289">
        <v>504109</v>
      </c>
      <c r="F22" s="290">
        <v>8</v>
      </c>
      <c r="G22" s="289">
        <v>146022.70000000001</v>
      </c>
      <c r="H22" s="290">
        <v>4</v>
      </c>
      <c r="I22" s="289">
        <v>463838.8</v>
      </c>
      <c r="J22" s="288">
        <f t="shared" si="0"/>
        <v>16</v>
      </c>
      <c r="K22" s="291">
        <f t="shared" si="0"/>
        <v>1113970.5</v>
      </c>
    </row>
    <row r="23" spans="1:11" ht="31.5" x14ac:dyDescent="0.25">
      <c r="A23" s="285">
        <v>16</v>
      </c>
      <c r="B23" s="286" t="s">
        <v>443</v>
      </c>
      <c r="C23" s="287">
        <v>780130</v>
      </c>
      <c r="D23" s="288">
        <v>0</v>
      </c>
      <c r="E23" s="289">
        <v>0</v>
      </c>
      <c r="F23" s="290">
        <v>9</v>
      </c>
      <c r="G23" s="289">
        <v>381554</v>
      </c>
      <c r="H23" s="288">
        <v>0</v>
      </c>
      <c r="I23" s="289">
        <v>0</v>
      </c>
      <c r="J23" s="288">
        <f t="shared" si="0"/>
        <v>9</v>
      </c>
      <c r="K23" s="291">
        <f t="shared" si="0"/>
        <v>381554</v>
      </c>
    </row>
    <row r="24" spans="1:11" ht="31.5" x14ac:dyDescent="0.25">
      <c r="A24" s="285">
        <v>17</v>
      </c>
      <c r="B24" s="286" t="s">
        <v>444</v>
      </c>
      <c r="C24" s="287">
        <v>780241</v>
      </c>
      <c r="D24" s="288">
        <v>0</v>
      </c>
      <c r="E24" s="289">
        <v>0</v>
      </c>
      <c r="F24" s="290">
        <v>7</v>
      </c>
      <c r="G24" s="289">
        <v>2632859</v>
      </c>
      <c r="H24" s="288">
        <v>0</v>
      </c>
      <c r="I24" s="289">
        <v>0</v>
      </c>
      <c r="J24" s="288">
        <f t="shared" si="0"/>
        <v>7</v>
      </c>
      <c r="K24" s="291">
        <f t="shared" si="0"/>
        <v>2632859</v>
      </c>
    </row>
    <row r="25" spans="1:11" ht="31.5" x14ac:dyDescent="0.25">
      <c r="A25" s="285">
        <v>18</v>
      </c>
      <c r="B25" s="286" t="s">
        <v>445</v>
      </c>
      <c r="C25" s="293">
        <v>780264</v>
      </c>
      <c r="D25" s="288">
        <v>0</v>
      </c>
      <c r="E25" s="289">
        <v>0</v>
      </c>
      <c r="F25" s="290">
        <v>0</v>
      </c>
      <c r="G25" s="289">
        <v>0</v>
      </c>
      <c r="H25" s="288">
        <v>14</v>
      </c>
      <c r="I25" s="289">
        <v>1820000</v>
      </c>
      <c r="J25" s="288">
        <f t="shared" si="0"/>
        <v>14</v>
      </c>
      <c r="K25" s="291">
        <f t="shared" si="0"/>
        <v>1820000</v>
      </c>
    </row>
    <row r="26" spans="1:11" ht="31.5" x14ac:dyDescent="0.25">
      <c r="A26" s="285">
        <v>19</v>
      </c>
      <c r="B26" s="286" t="s">
        <v>446</v>
      </c>
      <c r="C26" s="293">
        <v>212440</v>
      </c>
      <c r="D26" s="290">
        <v>5</v>
      </c>
      <c r="E26" s="289">
        <v>627300</v>
      </c>
      <c r="F26" s="290">
        <v>1</v>
      </c>
      <c r="G26" s="289">
        <v>31285.78</v>
      </c>
      <c r="H26" s="288">
        <v>0</v>
      </c>
      <c r="I26" s="289">
        <v>0</v>
      </c>
      <c r="J26" s="288">
        <f t="shared" si="0"/>
        <v>6</v>
      </c>
      <c r="K26" s="291">
        <f t="shared" si="0"/>
        <v>658585.78</v>
      </c>
    </row>
    <row r="27" spans="1:11" ht="31.5" x14ac:dyDescent="0.25">
      <c r="A27" s="285">
        <v>20</v>
      </c>
      <c r="B27" s="286" t="s">
        <v>447</v>
      </c>
      <c r="C27" s="287">
        <v>773335</v>
      </c>
      <c r="D27" s="288">
        <v>0</v>
      </c>
      <c r="E27" s="289">
        <v>0</v>
      </c>
      <c r="F27" s="290">
        <v>4</v>
      </c>
      <c r="G27" s="289">
        <v>312000</v>
      </c>
      <c r="H27" s="288">
        <v>0</v>
      </c>
      <c r="I27" s="289">
        <v>0</v>
      </c>
      <c r="J27" s="288">
        <f t="shared" si="0"/>
        <v>4</v>
      </c>
      <c r="K27" s="291">
        <f t="shared" si="0"/>
        <v>312000</v>
      </c>
    </row>
    <row r="28" spans="1:11" ht="31.5" x14ac:dyDescent="0.25">
      <c r="A28" s="285">
        <v>21</v>
      </c>
      <c r="B28" s="286" t="s">
        <v>448</v>
      </c>
      <c r="C28" s="287">
        <v>774504</v>
      </c>
      <c r="D28" s="288">
        <v>0</v>
      </c>
      <c r="E28" s="289">
        <v>0</v>
      </c>
      <c r="F28" s="290">
        <v>6</v>
      </c>
      <c r="G28" s="289">
        <v>504000</v>
      </c>
      <c r="H28" s="288">
        <v>0</v>
      </c>
      <c r="I28" s="289">
        <v>0</v>
      </c>
      <c r="J28" s="288">
        <f t="shared" si="0"/>
        <v>6</v>
      </c>
      <c r="K28" s="291">
        <f t="shared" si="0"/>
        <v>504000</v>
      </c>
    </row>
    <row r="29" spans="1:11" ht="18.75" x14ac:dyDescent="0.25">
      <c r="A29" s="285">
        <v>22</v>
      </c>
      <c r="B29" s="286" t="s">
        <v>449</v>
      </c>
      <c r="C29" s="287">
        <v>730106</v>
      </c>
      <c r="D29" s="288">
        <v>0</v>
      </c>
      <c r="E29" s="289">
        <v>0</v>
      </c>
      <c r="F29" s="290">
        <v>1</v>
      </c>
      <c r="G29" s="289">
        <v>18497.919999999998</v>
      </c>
      <c r="H29" s="288">
        <v>0</v>
      </c>
      <c r="I29" s="289">
        <v>0</v>
      </c>
      <c r="J29" s="288">
        <f t="shared" si="0"/>
        <v>1</v>
      </c>
      <c r="K29" s="291">
        <f t="shared" si="0"/>
        <v>18497.919999999998</v>
      </c>
    </row>
    <row r="30" spans="1:11" ht="18.75" x14ac:dyDescent="0.25">
      <c r="A30" s="285">
        <v>23</v>
      </c>
      <c r="B30" s="286" t="s">
        <v>450</v>
      </c>
      <c r="C30" s="287">
        <v>250556</v>
      </c>
      <c r="D30" s="288">
        <v>0</v>
      </c>
      <c r="E30" s="289">
        <v>0</v>
      </c>
      <c r="F30" s="290">
        <v>0</v>
      </c>
      <c r="G30" s="289">
        <v>0</v>
      </c>
      <c r="H30" s="288">
        <v>1</v>
      </c>
      <c r="I30" s="289">
        <v>5204.79</v>
      </c>
      <c r="J30" s="288">
        <f t="shared" si="0"/>
        <v>1</v>
      </c>
      <c r="K30" s="291">
        <f t="shared" si="0"/>
        <v>5204.79</v>
      </c>
    </row>
    <row r="31" spans="1:11" ht="18.75" x14ac:dyDescent="0.25">
      <c r="A31" s="285">
        <v>24</v>
      </c>
      <c r="B31" s="286" t="s">
        <v>451</v>
      </c>
      <c r="C31" s="287">
        <v>520136</v>
      </c>
      <c r="D31" s="288">
        <v>0</v>
      </c>
      <c r="E31" s="289">
        <v>0</v>
      </c>
      <c r="F31" s="290">
        <v>1</v>
      </c>
      <c r="G31" s="289">
        <v>12057.29</v>
      </c>
      <c r="H31" s="288">
        <v>0</v>
      </c>
      <c r="I31" s="289">
        <v>0</v>
      </c>
      <c r="J31" s="288">
        <f t="shared" si="0"/>
        <v>1</v>
      </c>
      <c r="K31" s="291">
        <f t="shared" si="0"/>
        <v>12057.29</v>
      </c>
    </row>
    <row r="32" spans="1:11" ht="18.75" x14ac:dyDescent="0.25">
      <c r="A32" s="285">
        <v>25</v>
      </c>
      <c r="B32" s="286" t="s">
        <v>452</v>
      </c>
      <c r="C32" s="287">
        <v>508804</v>
      </c>
      <c r="D32" s="288">
        <v>0</v>
      </c>
      <c r="E32" s="289">
        <v>0</v>
      </c>
      <c r="F32" s="290">
        <v>2</v>
      </c>
      <c r="G32" s="289">
        <v>57242</v>
      </c>
      <c r="H32" s="288">
        <v>0</v>
      </c>
      <c r="I32" s="289">
        <v>0</v>
      </c>
      <c r="J32" s="288">
        <f t="shared" si="0"/>
        <v>2</v>
      </c>
      <c r="K32" s="291">
        <f t="shared" si="0"/>
        <v>57242</v>
      </c>
    </row>
    <row r="33" spans="1:11" ht="18.75" x14ac:dyDescent="0.25">
      <c r="A33" s="285">
        <v>26</v>
      </c>
      <c r="B33" s="286" t="s">
        <v>453</v>
      </c>
      <c r="C33" s="287">
        <v>508805</v>
      </c>
      <c r="D33" s="288">
        <v>0</v>
      </c>
      <c r="E33" s="289">
        <v>0</v>
      </c>
      <c r="F33" s="290">
        <v>1</v>
      </c>
      <c r="G33" s="289">
        <v>20580</v>
      </c>
      <c r="H33" s="288">
        <v>0</v>
      </c>
      <c r="I33" s="289">
        <v>0</v>
      </c>
      <c r="J33" s="288">
        <f t="shared" si="0"/>
        <v>1</v>
      </c>
      <c r="K33" s="291">
        <f t="shared" si="0"/>
        <v>20580</v>
      </c>
    </row>
    <row r="34" spans="1:11" ht="18.75" x14ac:dyDescent="0.25">
      <c r="A34" s="285">
        <v>27</v>
      </c>
      <c r="B34" s="286" t="s">
        <v>454</v>
      </c>
      <c r="C34" s="287">
        <v>640420</v>
      </c>
      <c r="D34" s="288">
        <v>0</v>
      </c>
      <c r="E34" s="289">
        <v>0</v>
      </c>
      <c r="F34" s="290">
        <v>1</v>
      </c>
      <c r="G34" s="289">
        <v>14209.6</v>
      </c>
      <c r="H34" s="288">
        <v>0</v>
      </c>
      <c r="I34" s="289">
        <v>0</v>
      </c>
      <c r="J34" s="288">
        <f t="shared" si="0"/>
        <v>1</v>
      </c>
      <c r="K34" s="291">
        <f t="shared" si="0"/>
        <v>14209.6</v>
      </c>
    </row>
    <row r="35" spans="1:11" ht="31.5" x14ac:dyDescent="0.25">
      <c r="A35" s="285">
        <v>28</v>
      </c>
      <c r="B35" s="286" t="s">
        <v>455</v>
      </c>
      <c r="C35" s="287">
        <v>740444</v>
      </c>
      <c r="D35" s="288">
        <v>0</v>
      </c>
      <c r="E35" s="289">
        <v>0</v>
      </c>
      <c r="F35" s="290">
        <v>1</v>
      </c>
      <c r="G35" s="289">
        <v>16935.55</v>
      </c>
      <c r="H35" s="288">
        <v>0</v>
      </c>
      <c r="I35" s="289">
        <v>0</v>
      </c>
      <c r="J35" s="288">
        <f t="shared" si="0"/>
        <v>1</v>
      </c>
      <c r="K35" s="291">
        <f t="shared" si="0"/>
        <v>16935.55</v>
      </c>
    </row>
    <row r="36" spans="1:11" ht="31.5" x14ac:dyDescent="0.25">
      <c r="A36" s="285">
        <v>29</v>
      </c>
      <c r="B36" s="286" t="s">
        <v>456</v>
      </c>
      <c r="C36" s="287">
        <v>470069</v>
      </c>
      <c r="D36" s="288">
        <v>0</v>
      </c>
      <c r="E36" s="289">
        <v>0</v>
      </c>
      <c r="F36" s="290">
        <v>1</v>
      </c>
      <c r="G36" s="289">
        <v>17959.55</v>
      </c>
      <c r="H36" s="288">
        <v>0</v>
      </c>
      <c r="I36" s="289">
        <v>0</v>
      </c>
      <c r="J36" s="288">
        <f t="shared" si="0"/>
        <v>1</v>
      </c>
      <c r="K36" s="291">
        <f t="shared" si="0"/>
        <v>17959.55</v>
      </c>
    </row>
    <row r="37" spans="1:11" ht="31.5" x14ac:dyDescent="0.25">
      <c r="A37" s="285">
        <v>30</v>
      </c>
      <c r="B37" s="286" t="s">
        <v>457</v>
      </c>
      <c r="C37" s="287">
        <v>780486</v>
      </c>
      <c r="D37" s="288">
        <v>2</v>
      </c>
      <c r="E37" s="289">
        <v>228426</v>
      </c>
      <c r="F37" s="290">
        <v>0</v>
      </c>
      <c r="G37" s="289">
        <v>0</v>
      </c>
      <c r="H37" s="288">
        <v>0</v>
      </c>
      <c r="I37" s="289">
        <v>0</v>
      </c>
      <c r="J37" s="288">
        <f t="shared" si="0"/>
        <v>2</v>
      </c>
      <c r="K37" s="291">
        <f t="shared" si="0"/>
        <v>228426</v>
      </c>
    </row>
    <row r="38" spans="1:11" ht="31.5" x14ac:dyDescent="0.25">
      <c r="A38" s="285">
        <v>31</v>
      </c>
      <c r="B38" s="286" t="s">
        <v>458</v>
      </c>
      <c r="C38" s="287">
        <v>380086</v>
      </c>
      <c r="D38" s="288">
        <v>0</v>
      </c>
      <c r="E38" s="289">
        <v>0</v>
      </c>
      <c r="F38" s="290">
        <v>0</v>
      </c>
      <c r="G38" s="289">
        <v>0</v>
      </c>
      <c r="H38" s="288">
        <v>1</v>
      </c>
      <c r="I38" s="289">
        <v>25632.240000000002</v>
      </c>
      <c r="J38" s="288">
        <f t="shared" si="0"/>
        <v>1</v>
      </c>
      <c r="K38" s="291">
        <f t="shared" si="0"/>
        <v>25632.240000000002</v>
      </c>
    </row>
    <row r="39" spans="1:11" ht="47.25" x14ac:dyDescent="0.25">
      <c r="A39" s="285">
        <v>32</v>
      </c>
      <c r="B39" s="286" t="s">
        <v>459</v>
      </c>
      <c r="C39" s="287">
        <v>780018</v>
      </c>
      <c r="D39" s="288">
        <v>0</v>
      </c>
      <c r="E39" s="289">
        <v>0</v>
      </c>
      <c r="F39" s="290">
        <v>3</v>
      </c>
      <c r="G39" s="289">
        <v>60399.15</v>
      </c>
      <c r="H39" s="288">
        <v>0</v>
      </c>
      <c r="I39" s="289">
        <v>0</v>
      </c>
      <c r="J39" s="288">
        <f t="shared" si="0"/>
        <v>3</v>
      </c>
      <c r="K39" s="291">
        <f t="shared" si="0"/>
        <v>60399.15</v>
      </c>
    </row>
    <row r="40" spans="1:11" ht="31.5" x14ac:dyDescent="0.25">
      <c r="A40" s="285">
        <v>33</v>
      </c>
      <c r="B40" s="286" t="s">
        <v>460</v>
      </c>
      <c r="C40" s="287">
        <v>780079</v>
      </c>
      <c r="D40" s="288">
        <v>0</v>
      </c>
      <c r="E40" s="289">
        <v>0</v>
      </c>
      <c r="F40" s="290">
        <v>1</v>
      </c>
      <c r="G40" s="289">
        <v>15675.8</v>
      </c>
      <c r="H40" s="288">
        <v>0</v>
      </c>
      <c r="I40" s="289">
        <v>0</v>
      </c>
      <c r="J40" s="288">
        <f t="shared" si="0"/>
        <v>1</v>
      </c>
      <c r="K40" s="291">
        <f t="shared" si="0"/>
        <v>15675.8</v>
      </c>
    </row>
    <row r="41" spans="1:11" ht="31.5" x14ac:dyDescent="0.25">
      <c r="A41" s="285">
        <v>34</v>
      </c>
      <c r="B41" s="286" t="s">
        <v>461</v>
      </c>
      <c r="C41" s="287">
        <v>780039</v>
      </c>
      <c r="D41" s="288">
        <v>0</v>
      </c>
      <c r="E41" s="289">
        <v>0</v>
      </c>
      <c r="F41" s="290">
        <v>4</v>
      </c>
      <c r="G41" s="289">
        <v>70150.100000000006</v>
      </c>
      <c r="H41" s="288">
        <v>0</v>
      </c>
      <c r="I41" s="289">
        <v>0</v>
      </c>
      <c r="J41" s="288">
        <f t="shared" si="0"/>
        <v>4</v>
      </c>
      <c r="K41" s="291">
        <f t="shared" si="0"/>
        <v>70150.100000000006</v>
      </c>
    </row>
    <row r="42" spans="1:11" ht="47.25" x14ac:dyDescent="0.25">
      <c r="A42" s="285">
        <v>35</v>
      </c>
      <c r="B42" s="286" t="s">
        <v>462</v>
      </c>
      <c r="C42" s="287">
        <v>780243</v>
      </c>
      <c r="D42" s="288">
        <v>1</v>
      </c>
      <c r="E42" s="289">
        <v>114213</v>
      </c>
      <c r="F42" s="290">
        <v>1</v>
      </c>
      <c r="G42" s="289">
        <v>58419</v>
      </c>
      <c r="H42" s="288">
        <v>0</v>
      </c>
      <c r="I42" s="289">
        <v>0</v>
      </c>
      <c r="J42" s="288">
        <f t="shared" si="0"/>
        <v>2</v>
      </c>
      <c r="K42" s="291">
        <f t="shared" si="0"/>
        <v>172632</v>
      </c>
    </row>
    <row r="43" spans="1:11" ht="31.5" x14ac:dyDescent="0.25">
      <c r="A43" s="285">
        <v>36</v>
      </c>
      <c r="B43" s="286" t="s">
        <v>463</v>
      </c>
      <c r="C43" s="287">
        <v>780228</v>
      </c>
      <c r="D43" s="288">
        <v>1</v>
      </c>
      <c r="E43" s="289">
        <v>114213</v>
      </c>
      <c r="F43" s="290">
        <v>0</v>
      </c>
      <c r="G43" s="289">
        <v>0</v>
      </c>
      <c r="H43" s="288">
        <v>0</v>
      </c>
      <c r="I43" s="289">
        <v>0</v>
      </c>
      <c r="J43" s="288">
        <f t="shared" si="0"/>
        <v>1</v>
      </c>
      <c r="K43" s="291">
        <f t="shared" si="0"/>
        <v>114213</v>
      </c>
    </row>
    <row r="44" spans="1:11" ht="31.5" x14ac:dyDescent="0.25">
      <c r="A44" s="285">
        <v>37</v>
      </c>
      <c r="B44" s="286" t="s">
        <v>464</v>
      </c>
      <c r="C44" s="287">
        <v>773433</v>
      </c>
      <c r="D44" s="288">
        <v>0</v>
      </c>
      <c r="E44" s="289">
        <v>0</v>
      </c>
      <c r="F44" s="290">
        <v>1</v>
      </c>
      <c r="G44" s="289">
        <v>12423.25</v>
      </c>
      <c r="H44" s="288">
        <v>0</v>
      </c>
      <c r="I44" s="289">
        <v>0</v>
      </c>
      <c r="J44" s="288">
        <f t="shared" si="0"/>
        <v>1</v>
      </c>
      <c r="K44" s="291">
        <f t="shared" si="0"/>
        <v>12423.25</v>
      </c>
    </row>
    <row r="45" spans="1:11" ht="31.5" x14ac:dyDescent="0.25">
      <c r="A45" s="285">
        <v>38</v>
      </c>
      <c r="B45" s="286" t="s">
        <v>465</v>
      </c>
      <c r="C45" s="287">
        <v>773459</v>
      </c>
      <c r="D45" s="288">
        <v>0</v>
      </c>
      <c r="E45" s="289">
        <v>0</v>
      </c>
      <c r="F45" s="290">
        <v>2</v>
      </c>
      <c r="G45" s="289">
        <v>39749.14</v>
      </c>
      <c r="H45" s="288">
        <v>0</v>
      </c>
      <c r="I45" s="289">
        <v>0</v>
      </c>
      <c r="J45" s="288">
        <f t="shared" si="0"/>
        <v>2</v>
      </c>
      <c r="K45" s="291">
        <f t="shared" si="0"/>
        <v>39749.14</v>
      </c>
    </row>
    <row r="46" spans="1:11" ht="63" x14ac:dyDescent="0.25">
      <c r="A46" s="285">
        <v>39</v>
      </c>
      <c r="B46" s="286" t="s">
        <v>466</v>
      </c>
      <c r="C46" s="287">
        <v>772295</v>
      </c>
      <c r="D46" s="288">
        <v>2</v>
      </c>
      <c r="E46" s="289">
        <v>173094.34</v>
      </c>
      <c r="F46" s="290">
        <v>1</v>
      </c>
      <c r="G46" s="289">
        <v>36689.910000000003</v>
      </c>
      <c r="H46" s="288">
        <v>0</v>
      </c>
      <c r="I46" s="289">
        <v>0</v>
      </c>
      <c r="J46" s="288">
        <f t="shared" si="0"/>
        <v>3</v>
      </c>
      <c r="K46" s="291">
        <f t="shared" si="0"/>
        <v>209784.25</v>
      </c>
    </row>
    <row r="47" spans="1:11" ht="47.25" x14ac:dyDescent="0.25">
      <c r="A47" s="285">
        <v>40</v>
      </c>
      <c r="B47" s="286" t="s">
        <v>467</v>
      </c>
      <c r="C47" s="287">
        <v>773602</v>
      </c>
      <c r="D47" s="288">
        <v>0</v>
      </c>
      <c r="E47" s="289">
        <v>0</v>
      </c>
      <c r="F47" s="290">
        <v>1</v>
      </c>
      <c r="G47" s="289">
        <v>1843.34</v>
      </c>
      <c r="H47" s="288">
        <v>0</v>
      </c>
      <c r="I47" s="289">
        <v>0</v>
      </c>
      <c r="J47" s="288">
        <f t="shared" si="0"/>
        <v>1</v>
      </c>
      <c r="K47" s="291">
        <f t="shared" si="0"/>
        <v>1843.34</v>
      </c>
    </row>
    <row r="48" spans="1:11" ht="31.5" x14ac:dyDescent="0.25">
      <c r="A48" s="285">
        <v>41</v>
      </c>
      <c r="B48" s="286" t="s">
        <v>468</v>
      </c>
      <c r="C48" s="287">
        <v>773390</v>
      </c>
      <c r="D48" s="288">
        <v>0</v>
      </c>
      <c r="E48" s="289">
        <v>0</v>
      </c>
      <c r="F48" s="290">
        <v>1</v>
      </c>
      <c r="G48" s="289">
        <v>23274.9</v>
      </c>
      <c r="H48" s="288">
        <v>0</v>
      </c>
      <c r="I48" s="289">
        <v>0</v>
      </c>
      <c r="J48" s="288">
        <f t="shared" si="0"/>
        <v>1</v>
      </c>
      <c r="K48" s="291">
        <f t="shared" si="0"/>
        <v>23274.9</v>
      </c>
    </row>
    <row r="49" spans="1:11" ht="31.5" x14ac:dyDescent="0.25">
      <c r="A49" s="285">
        <v>42</v>
      </c>
      <c r="B49" s="286" t="s">
        <v>469</v>
      </c>
      <c r="C49" s="287">
        <v>772209</v>
      </c>
      <c r="D49" s="288">
        <v>0</v>
      </c>
      <c r="E49" s="289">
        <v>0</v>
      </c>
      <c r="F49" s="290">
        <v>1</v>
      </c>
      <c r="G49" s="289">
        <v>52097.71</v>
      </c>
      <c r="H49" s="288">
        <v>0</v>
      </c>
      <c r="I49" s="289">
        <v>0</v>
      </c>
      <c r="J49" s="288">
        <f t="shared" si="0"/>
        <v>1</v>
      </c>
      <c r="K49" s="291">
        <f t="shared" si="0"/>
        <v>52097.71</v>
      </c>
    </row>
    <row r="50" spans="1:11" ht="31.5" x14ac:dyDescent="0.25">
      <c r="A50" s="285">
        <v>43</v>
      </c>
      <c r="B50" s="286" t="s">
        <v>470</v>
      </c>
      <c r="C50" s="287">
        <v>773376</v>
      </c>
      <c r="D50" s="288">
        <v>1</v>
      </c>
      <c r="E50" s="289">
        <v>126635.82</v>
      </c>
      <c r="F50" s="290">
        <v>0</v>
      </c>
      <c r="G50" s="289">
        <v>0</v>
      </c>
      <c r="H50" s="288">
        <v>0</v>
      </c>
      <c r="I50" s="289">
        <v>0</v>
      </c>
      <c r="J50" s="288">
        <f t="shared" si="0"/>
        <v>1</v>
      </c>
      <c r="K50" s="291">
        <f t="shared" si="0"/>
        <v>126635.82</v>
      </c>
    </row>
    <row r="51" spans="1:11" ht="31.5" x14ac:dyDescent="0.25">
      <c r="A51" s="285">
        <v>44</v>
      </c>
      <c r="B51" s="286" t="s">
        <v>471</v>
      </c>
      <c r="C51" s="287">
        <v>580091</v>
      </c>
      <c r="D51" s="288">
        <v>0</v>
      </c>
      <c r="E51" s="289">
        <v>0</v>
      </c>
      <c r="F51" s="290">
        <v>1</v>
      </c>
      <c r="G51" s="289">
        <v>19417.509999999998</v>
      </c>
      <c r="H51" s="288">
        <v>0</v>
      </c>
      <c r="I51" s="289">
        <v>0</v>
      </c>
      <c r="J51" s="288">
        <f t="shared" si="0"/>
        <v>1</v>
      </c>
      <c r="K51" s="291">
        <f t="shared" si="0"/>
        <v>19417.509999999998</v>
      </c>
    </row>
    <row r="52" spans="1:11" ht="31.5" x14ac:dyDescent="0.25">
      <c r="A52" s="285">
        <v>45</v>
      </c>
      <c r="B52" s="286" t="s">
        <v>472</v>
      </c>
      <c r="C52" s="287">
        <v>740088</v>
      </c>
      <c r="D52" s="288">
        <v>0</v>
      </c>
      <c r="E52" s="289">
        <v>0</v>
      </c>
      <c r="F52" s="290">
        <v>2</v>
      </c>
      <c r="G52" s="289">
        <v>35898.239999999998</v>
      </c>
      <c r="H52" s="288">
        <v>0</v>
      </c>
      <c r="I52" s="289">
        <v>0</v>
      </c>
      <c r="J52" s="288">
        <f t="shared" si="0"/>
        <v>2</v>
      </c>
      <c r="K52" s="291">
        <f t="shared" si="0"/>
        <v>35898.239999999998</v>
      </c>
    </row>
    <row r="53" spans="1:11" ht="31.5" x14ac:dyDescent="0.25">
      <c r="A53" s="285">
        <v>46</v>
      </c>
      <c r="B53" s="286" t="s">
        <v>473</v>
      </c>
      <c r="C53" s="287">
        <v>22800</v>
      </c>
      <c r="D53" s="288">
        <v>1</v>
      </c>
      <c r="E53" s="289">
        <v>112311</v>
      </c>
      <c r="F53" s="290">
        <v>2</v>
      </c>
      <c r="G53" s="289">
        <v>59009.58</v>
      </c>
      <c r="H53" s="288">
        <v>0</v>
      </c>
      <c r="I53" s="289">
        <v>0</v>
      </c>
      <c r="J53" s="288">
        <f t="shared" si="0"/>
        <v>3</v>
      </c>
      <c r="K53" s="291">
        <f t="shared" si="0"/>
        <v>171320.58000000002</v>
      </c>
    </row>
    <row r="54" spans="1:11" ht="78.75" x14ac:dyDescent="0.25">
      <c r="A54" s="285">
        <v>47</v>
      </c>
      <c r="B54" s="286" t="s">
        <v>474</v>
      </c>
      <c r="C54" s="287">
        <v>212421</v>
      </c>
      <c r="D54" s="288">
        <v>0</v>
      </c>
      <c r="E54" s="289">
        <v>0</v>
      </c>
      <c r="F54" s="290">
        <v>2</v>
      </c>
      <c r="G54" s="289">
        <v>26552.29</v>
      </c>
      <c r="H54" s="288">
        <v>0</v>
      </c>
      <c r="I54" s="289">
        <v>0</v>
      </c>
      <c r="J54" s="288">
        <f t="shared" si="0"/>
        <v>2</v>
      </c>
      <c r="K54" s="291">
        <f t="shared" si="0"/>
        <v>26552.29</v>
      </c>
    </row>
    <row r="55" spans="1:11" ht="31.5" x14ac:dyDescent="0.25">
      <c r="A55" s="285">
        <v>48</v>
      </c>
      <c r="B55" s="286" t="s">
        <v>475</v>
      </c>
      <c r="C55" s="287">
        <v>22131</v>
      </c>
      <c r="D55" s="288">
        <v>1</v>
      </c>
      <c r="E55" s="289">
        <v>62751</v>
      </c>
      <c r="F55" s="290">
        <v>9</v>
      </c>
      <c r="G55" s="289">
        <v>240850.77</v>
      </c>
      <c r="H55" s="288">
        <v>0</v>
      </c>
      <c r="I55" s="289">
        <v>0</v>
      </c>
      <c r="J55" s="288">
        <f t="shared" si="0"/>
        <v>10</v>
      </c>
      <c r="K55" s="291">
        <f t="shared" si="0"/>
        <v>303601.77</v>
      </c>
    </row>
    <row r="56" spans="1:11" ht="47.25" x14ac:dyDescent="0.25">
      <c r="A56" s="285">
        <v>49</v>
      </c>
      <c r="B56" s="286" t="s">
        <v>476</v>
      </c>
      <c r="C56" s="287">
        <v>774698</v>
      </c>
      <c r="D56" s="288">
        <v>1</v>
      </c>
      <c r="E56" s="289">
        <v>162038.35</v>
      </c>
      <c r="F56" s="290">
        <v>0</v>
      </c>
      <c r="G56" s="289">
        <v>0</v>
      </c>
      <c r="H56" s="288">
        <v>0</v>
      </c>
      <c r="I56" s="289">
        <v>0</v>
      </c>
      <c r="J56" s="288">
        <f t="shared" si="0"/>
        <v>1</v>
      </c>
      <c r="K56" s="291">
        <f t="shared" si="0"/>
        <v>162038.35</v>
      </c>
    </row>
    <row r="57" spans="1:11" ht="47.25" x14ac:dyDescent="0.25">
      <c r="A57" s="285">
        <v>50</v>
      </c>
      <c r="B57" s="286" t="s">
        <v>477</v>
      </c>
      <c r="C57" s="287">
        <v>774767</v>
      </c>
      <c r="D57" s="288">
        <v>0</v>
      </c>
      <c r="E57" s="289">
        <v>0</v>
      </c>
      <c r="F57" s="290">
        <v>1</v>
      </c>
      <c r="G57" s="289">
        <v>157697.32</v>
      </c>
      <c r="H57" s="288">
        <v>0</v>
      </c>
      <c r="I57" s="289">
        <v>0</v>
      </c>
      <c r="J57" s="288">
        <f t="shared" si="0"/>
        <v>1</v>
      </c>
      <c r="K57" s="291">
        <f t="shared" si="0"/>
        <v>157697.32</v>
      </c>
    </row>
    <row r="58" spans="1:11" ht="31.5" x14ac:dyDescent="0.25">
      <c r="A58" s="285">
        <v>51</v>
      </c>
      <c r="B58" s="286" t="s">
        <v>478</v>
      </c>
      <c r="C58" s="287">
        <v>520213</v>
      </c>
      <c r="D58" s="288">
        <v>0</v>
      </c>
      <c r="E58" s="289">
        <v>0</v>
      </c>
      <c r="F58" s="290">
        <v>1</v>
      </c>
      <c r="G58" s="289">
        <v>21668.67</v>
      </c>
      <c r="H58" s="288">
        <v>0</v>
      </c>
      <c r="I58" s="289">
        <v>0</v>
      </c>
      <c r="J58" s="288">
        <f t="shared" si="0"/>
        <v>1</v>
      </c>
      <c r="K58" s="291">
        <f t="shared" si="0"/>
        <v>21668.67</v>
      </c>
    </row>
    <row r="59" spans="1:11" ht="31.5" x14ac:dyDescent="0.25">
      <c r="A59" s="285">
        <v>52</v>
      </c>
      <c r="B59" s="286" t="s">
        <v>479</v>
      </c>
      <c r="C59" s="287">
        <v>520176</v>
      </c>
      <c r="D59" s="288">
        <v>0</v>
      </c>
      <c r="E59" s="289">
        <v>0</v>
      </c>
      <c r="F59" s="290">
        <v>1</v>
      </c>
      <c r="G59" s="289">
        <v>13638.52</v>
      </c>
      <c r="H59" s="288">
        <v>0</v>
      </c>
      <c r="I59" s="289">
        <v>0</v>
      </c>
      <c r="J59" s="288">
        <f t="shared" si="0"/>
        <v>1</v>
      </c>
      <c r="K59" s="291">
        <f t="shared" si="0"/>
        <v>13638.52</v>
      </c>
    </row>
    <row r="60" spans="1:11" ht="47.25" x14ac:dyDescent="0.25">
      <c r="A60" s="285">
        <v>53</v>
      </c>
      <c r="B60" s="286" t="s">
        <v>480</v>
      </c>
      <c r="C60" s="287">
        <v>780294</v>
      </c>
      <c r="D60" s="288">
        <v>0</v>
      </c>
      <c r="E60" s="289">
        <v>0</v>
      </c>
      <c r="F60" s="290">
        <v>1</v>
      </c>
      <c r="G60" s="289">
        <v>17663.400000000001</v>
      </c>
      <c r="H60" s="288">
        <v>0</v>
      </c>
      <c r="I60" s="289">
        <v>0</v>
      </c>
      <c r="J60" s="288">
        <f t="shared" si="0"/>
        <v>1</v>
      </c>
      <c r="K60" s="291">
        <f t="shared" si="0"/>
        <v>17663.400000000001</v>
      </c>
    </row>
    <row r="61" spans="1:11" ht="47.25" x14ac:dyDescent="0.25">
      <c r="A61" s="285">
        <v>54</v>
      </c>
      <c r="B61" s="286" t="s">
        <v>481</v>
      </c>
      <c r="C61" s="287">
        <v>508928</v>
      </c>
      <c r="D61" s="288">
        <v>0</v>
      </c>
      <c r="E61" s="289">
        <v>0</v>
      </c>
      <c r="F61" s="290">
        <v>3</v>
      </c>
      <c r="G61" s="289">
        <v>183876</v>
      </c>
      <c r="H61" s="288">
        <v>0</v>
      </c>
      <c r="I61" s="289">
        <v>0</v>
      </c>
      <c r="J61" s="288">
        <f t="shared" si="0"/>
        <v>3</v>
      </c>
      <c r="K61" s="291">
        <f t="shared" si="0"/>
        <v>183876</v>
      </c>
    </row>
    <row r="62" spans="1:11" ht="31.5" x14ac:dyDescent="0.25">
      <c r="A62" s="285">
        <v>55</v>
      </c>
      <c r="B62" s="286" t="s">
        <v>482</v>
      </c>
      <c r="C62" s="287">
        <v>610199</v>
      </c>
      <c r="D62" s="288">
        <v>0</v>
      </c>
      <c r="E62" s="289">
        <v>0</v>
      </c>
      <c r="F62" s="290">
        <v>1</v>
      </c>
      <c r="G62" s="289">
        <v>29103.54</v>
      </c>
      <c r="H62" s="288">
        <v>0</v>
      </c>
      <c r="I62" s="289">
        <v>0</v>
      </c>
      <c r="J62" s="288">
        <f t="shared" si="0"/>
        <v>1</v>
      </c>
      <c r="K62" s="291">
        <f t="shared" si="0"/>
        <v>29103.54</v>
      </c>
    </row>
    <row r="63" spans="1:11" ht="47.25" x14ac:dyDescent="0.25">
      <c r="A63" s="285">
        <v>56</v>
      </c>
      <c r="B63" s="286" t="s">
        <v>483</v>
      </c>
      <c r="C63" s="287">
        <v>640085</v>
      </c>
      <c r="D63" s="288">
        <v>65</v>
      </c>
      <c r="E63" s="289">
        <v>7965287.5700000003</v>
      </c>
      <c r="F63" s="290">
        <v>10</v>
      </c>
      <c r="G63" s="289">
        <v>311052</v>
      </c>
      <c r="H63" s="288">
        <v>0</v>
      </c>
      <c r="I63" s="289">
        <v>0</v>
      </c>
      <c r="J63" s="288">
        <f t="shared" si="0"/>
        <v>75</v>
      </c>
      <c r="K63" s="291">
        <f t="shared" si="0"/>
        <v>8276339.5700000003</v>
      </c>
    </row>
    <row r="64" spans="1:11" ht="31.5" x14ac:dyDescent="0.25">
      <c r="A64" s="285">
        <v>57</v>
      </c>
      <c r="B64" s="286" t="s">
        <v>484</v>
      </c>
      <c r="C64" s="287">
        <v>780409</v>
      </c>
      <c r="D64" s="288">
        <v>0</v>
      </c>
      <c r="E64" s="289">
        <v>0</v>
      </c>
      <c r="F64" s="290">
        <v>1</v>
      </c>
      <c r="G64" s="289">
        <v>11920.2</v>
      </c>
      <c r="H64" s="288">
        <v>0</v>
      </c>
      <c r="I64" s="289">
        <v>0</v>
      </c>
      <c r="J64" s="288">
        <f t="shared" si="0"/>
        <v>1</v>
      </c>
      <c r="K64" s="291">
        <f t="shared" si="0"/>
        <v>11920.2</v>
      </c>
    </row>
    <row r="65" spans="1:11" ht="31.5" x14ac:dyDescent="0.25">
      <c r="A65" s="285">
        <v>58</v>
      </c>
      <c r="B65" s="286" t="s">
        <v>485</v>
      </c>
      <c r="C65" s="287">
        <v>774994</v>
      </c>
      <c r="D65" s="288">
        <v>0</v>
      </c>
      <c r="E65" s="289">
        <v>0</v>
      </c>
      <c r="F65" s="290">
        <v>1</v>
      </c>
      <c r="G65" s="289">
        <v>65742.38</v>
      </c>
      <c r="H65" s="288">
        <v>0</v>
      </c>
      <c r="I65" s="289">
        <v>0</v>
      </c>
      <c r="J65" s="288">
        <f t="shared" si="0"/>
        <v>1</v>
      </c>
      <c r="K65" s="291">
        <f t="shared" si="0"/>
        <v>65742.38</v>
      </c>
    </row>
    <row r="66" spans="1:11" ht="18.75" x14ac:dyDescent="0.25">
      <c r="A66" s="285">
        <v>59</v>
      </c>
      <c r="B66" s="286" t="s">
        <v>486</v>
      </c>
      <c r="C66" s="287">
        <v>773513</v>
      </c>
      <c r="D66" s="288">
        <v>0</v>
      </c>
      <c r="E66" s="289">
        <v>0</v>
      </c>
      <c r="F66" s="290">
        <v>1</v>
      </c>
      <c r="G66" s="289">
        <v>23257.72</v>
      </c>
      <c r="H66" s="288">
        <v>0</v>
      </c>
      <c r="I66" s="289">
        <v>0</v>
      </c>
      <c r="J66" s="288">
        <f t="shared" si="0"/>
        <v>1</v>
      </c>
      <c r="K66" s="291">
        <f t="shared" si="0"/>
        <v>23257.72</v>
      </c>
    </row>
    <row r="67" spans="1:11" ht="18.75" x14ac:dyDescent="0.25">
      <c r="A67" s="285">
        <v>60</v>
      </c>
      <c r="B67" s="286" t="s">
        <v>487</v>
      </c>
      <c r="C67" s="287">
        <v>780295</v>
      </c>
      <c r="D67" s="288">
        <v>0</v>
      </c>
      <c r="E67" s="289">
        <v>0</v>
      </c>
      <c r="F67" s="290">
        <v>3</v>
      </c>
      <c r="G67" s="289">
        <v>115845.7</v>
      </c>
      <c r="H67" s="288">
        <v>0</v>
      </c>
      <c r="I67" s="289">
        <v>0</v>
      </c>
      <c r="J67" s="288">
        <f t="shared" si="0"/>
        <v>3</v>
      </c>
      <c r="K67" s="291">
        <f t="shared" si="0"/>
        <v>115845.7</v>
      </c>
    </row>
    <row r="68" spans="1:11" ht="18.75" x14ac:dyDescent="0.25">
      <c r="A68" s="285">
        <v>61</v>
      </c>
      <c r="B68" s="286" t="s">
        <v>488</v>
      </c>
      <c r="C68" s="287">
        <v>774779</v>
      </c>
      <c r="D68" s="288">
        <v>0</v>
      </c>
      <c r="E68" s="289">
        <v>0</v>
      </c>
      <c r="F68" s="290">
        <v>1</v>
      </c>
      <c r="G68" s="289">
        <v>63910.54</v>
      </c>
      <c r="H68" s="288">
        <v>0</v>
      </c>
      <c r="I68" s="289">
        <v>0</v>
      </c>
      <c r="J68" s="288">
        <f t="shared" si="0"/>
        <v>1</v>
      </c>
      <c r="K68" s="291">
        <f t="shared" si="0"/>
        <v>63910.54</v>
      </c>
    </row>
    <row r="69" spans="1:11" ht="19.5" thickBot="1" x14ac:dyDescent="0.3">
      <c r="A69" s="285">
        <v>62</v>
      </c>
      <c r="B69" s="286" t="s">
        <v>489</v>
      </c>
      <c r="C69" s="287">
        <v>774586</v>
      </c>
      <c r="D69" s="294">
        <v>0</v>
      </c>
      <c r="E69" s="295">
        <v>0</v>
      </c>
      <c r="F69" s="296">
        <v>1</v>
      </c>
      <c r="G69" s="295">
        <v>36689.910000000003</v>
      </c>
      <c r="H69" s="294">
        <v>0</v>
      </c>
      <c r="I69" s="295">
        <v>0</v>
      </c>
      <c r="J69" s="294">
        <f t="shared" si="0"/>
        <v>1</v>
      </c>
      <c r="K69" s="297">
        <f t="shared" si="0"/>
        <v>36689.910000000003</v>
      </c>
    </row>
    <row r="70" spans="1:11" ht="19.5" thickBot="1" x14ac:dyDescent="0.3">
      <c r="A70" s="298"/>
      <c r="B70" s="299" t="s">
        <v>490</v>
      </c>
      <c r="C70" s="300"/>
      <c r="D70" s="301">
        <f>SUM(D8:D69)</f>
        <v>122</v>
      </c>
      <c r="E70" s="302">
        <f>SUM(E8:E69)</f>
        <v>17107986.630000003</v>
      </c>
      <c r="F70" s="301">
        <f t="shared" ref="F70:K70" si="1">SUM(F8:F69)</f>
        <v>206</v>
      </c>
      <c r="G70" s="302">
        <f t="shared" si="1"/>
        <v>14498231.559999999</v>
      </c>
      <c r="H70" s="301">
        <f t="shared" si="1"/>
        <v>87</v>
      </c>
      <c r="I70" s="302">
        <f t="shared" si="1"/>
        <v>10445827.629999999</v>
      </c>
      <c r="J70" s="301">
        <f t="shared" si="1"/>
        <v>415</v>
      </c>
      <c r="K70" s="302">
        <f t="shared" si="1"/>
        <v>42052045.820000008</v>
      </c>
    </row>
    <row r="72" spans="1:11" x14ac:dyDescent="0.25">
      <c r="K72" s="303"/>
    </row>
    <row r="73" spans="1:11" x14ac:dyDescent="0.25">
      <c r="K73" s="303"/>
    </row>
    <row r="75" spans="1:11" x14ac:dyDescent="0.25">
      <c r="K75" s="303"/>
    </row>
    <row r="76" spans="1:11" x14ac:dyDescent="0.25">
      <c r="K76" s="303"/>
    </row>
    <row r="77" spans="1:11" x14ac:dyDescent="0.25">
      <c r="K77" s="303"/>
    </row>
  </sheetData>
  <mergeCells count="10">
    <mergeCell ref="J5:K5"/>
    <mergeCell ref="J1:K1"/>
    <mergeCell ref="I3:K3"/>
    <mergeCell ref="A4:K4"/>
    <mergeCell ref="A5:A6"/>
    <mergeCell ref="B5:B6"/>
    <mergeCell ref="C5:C6"/>
    <mergeCell ref="D5:E5"/>
    <mergeCell ref="F5:G5"/>
    <mergeCell ref="H5:I5"/>
  </mergeCells>
  <pageMargins left="0.7" right="0.7" top="0.75" bottom="0.75" header="0.3" footer="0.3"/>
  <pageSetup paperSize="9" scale="65" orientation="landscape" r:id="rId1"/>
  <rowBreaks count="2" manualBreakCount="2">
    <brk id="21" max="16383" man="1"/>
    <brk id="4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Normal="100" zoomScaleSheetLayoutView="100" workbookViewId="0">
      <selection activeCell="B1" sqref="B1:C1"/>
    </sheetView>
  </sheetViews>
  <sheetFormatPr defaultRowHeight="18.75" x14ac:dyDescent="0.3"/>
  <cols>
    <col min="1" max="1" width="39.85546875" style="222" customWidth="1"/>
    <col min="2" max="2" width="20.140625" style="222" customWidth="1"/>
    <col min="3" max="3" width="24.28515625" style="222" customWidth="1"/>
    <col min="4" max="4" width="11.140625" style="222" customWidth="1"/>
    <col min="5" max="5" width="17.140625" style="222" customWidth="1"/>
    <col min="6" max="6" width="10.42578125" style="222" customWidth="1"/>
    <col min="7" max="7" width="19" style="222" customWidth="1"/>
    <col min="8" max="256" width="9.140625" style="222"/>
    <col min="257" max="257" width="39.85546875" style="222" customWidth="1"/>
    <col min="258" max="258" width="20.140625" style="222" customWidth="1"/>
    <col min="259" max="259" width="24.28515625" style="222" customWidth="1"/>
    <col min="260" max="260" width="11.140625" style="222" customWidth="1"/>
    <col min="261" max="261" width="17.140625" style="222" customWidth="1"/>
    <col min="262" max="262" width="10.42578125" style="222" customWidth="1"/>
    <col min="263" max="263" width="19" style="222" customWidth="1"/>
    <col min="264" max="512" width="9.140625" style="222"/>
    <col min="513" max="513" width="39.85546875" style="222" customWidth="1"/>
    <col min="514" max="514" width="20.140625" style="222" customWidth="1"/>
    <col min="515" max="515" width="24.28515625" style="222" customWidth="1"/>
    <col min="516" max="516" width="11.140625" style="222" customWidth="1"/>
    <col min="517" max="517" width="17.140625" style="222" customWidth="1"/>
    <col min="518" max="518" width="10.42578125" style="222" customWidth="1"/>
    <col min="519" max="519" width="19" style="222" customWidth="1"/>
    <col min="520" max="768" width="9.140625" style="222"/>
    <col min="769" max="769" width="39.85546875" style="222" customWidth="1"/>
    <col min="770" max="770" width="20.140625" style="222" customWidth="1"/>
    <col min="771" max="771" width="24.28515625" style="222" customWidth="1"/>
    <col min="772" max="772" width="11.140625" style="222" customWidth="1"/>
    <col min="773" max="773" width="17.140625" style="222" customWidth="1"/>
    <col min="774" max="774" width="10.42578125" style="222" customWidth="1"/>
    <col min="775" max="775" width="19" style="222" customWidth="1"/>
    <col min="776" max="1024" width="9.140625" style="222"/>
    <col min="1025" max="1025" width="39.85546875" style="222" customWidth="1"/>
    <col min="1026" max="1026" width="20.140625" style="222" customWidth="1"/>
    <col min="1027" max="1027" width="24.28515625" style="222" customWidth="1"/>
    <col min="1028" max="1028" width="11.140625" style="222" customWidth="1"/>
    <col min="1029" max="1029" width="17.140625" style="222" customWidth="1"/>
    <col min="1030" max="1030" width="10.42578125" style="222" customWidth="1"/>
    <col min="1031" max="1031" width="19" style="222" customWidth="1"/>
    <col min="1032" max="1280" width="9.140625" style="222"/>
    <col min="1281" max="1281" width="39.85546875" style="222" customWidth="1"/>
    <col min="1282" max="1282" width="20.140625" style="222" customWidth="1"/>
    <col min="1283" max="1283" width="24.28515625" style="222" customWidth="1"/>
    <col min="1284" max="1284" width="11.140625" style="222" customWidth="1"/>
    <col min="1285" max="1285" width="17.140625" style="222" customWidth="1"/>
    <col min="1286" max="1286" width="10.42578125" style="222" customWidth="1"/>
    <col min="1287" max="1287" width="19" style="222" customWidth="1"/>
    <col min="1288" max="1536" width="9.140625" style="222"/>
    <col min="1537" max="1537" width="39.85546875" style="222" customWidth="1"/>
    <col min="1538" max="1538" width="20.140625" style="222" customWidth="1"/>
    <col min="1539" max="1539" width="24.28515625" style="222" customWidth="1"/>
    <col min="1540" max="1540" width="11.140625" style="222" customWidth="1"/>
    <col min="1541" max="1541" width="17.140625" style="222" customWidth="1"/>
    <col min="1542" max="1542" width="10.42578125" style="222" customWidth="1"/>
    <col min="1543" max="1543" width="19" style="222" customWidth="1"/>
    <col min="1544" max="1792" width="9.140625" style="222"/>
    <col min="1793" max="1793" width="39.85546875" style="222" customWidth="1"/>
    <col min="1794" max="1794" width="20.140625" style="222" customWidth="1"/>
    <col min="1795" max="1795" width="24.28515625" style="222" customWidth="1"/>
    <col min="1796" max="1796" width="11.140625" style="222" customWidth="1"/>
    <col min="1797" max="1797" width="17.140625" style="222" customWidth="1"/>
    <col min="1798" max="1798" width="10.42578125" style="222" customWidth="1"/>
    <col min="1799" max="1799" width="19" style="222" customWidth="1"/>
    <col min="1800" max="2048" width="9.140625" style="222"/>
    <col min="2049" max="2049" width="39.85546875" style="222" customWidth="1"/>
    <col min="2050" max="2050" width="20.140625" style="222" customWidth="1"/>
    <col min="2051" max="2051" width="24.28515625" style="222" customWidth="1"/>
    <col min="2052" max="2052" width="11.140625" style="222" customWidth="1"/>
    <col min="2053" max="2053" width="17.140625" style="222" customWidth="1"/>
    <col min="2054" max="2054" width="10.42578125" style="222" customWidth="1"/>
    <col min="2055" max="2055" width="19" style="222" customWidth="1"/>
    <col min="2056" max="2304" width="9.140625" style="222"/>
    <col min="2305" max="2305" width="39.85546875" style="222" customWidth="1"/>
    <col min="2306" max="2306" width="20.140625" style="222" customWidth="1"/>
    <col min="2307" max="2307" width="24.28515625" style="222" customWidth="1"/>
    <col min="2308" max="2308" width="11.140625" style="222" customWidth="1"/>
    <col min="2309" max="2309" width="17.140625" style="222" customWidth="1"/>
    <col min="2310" max="2310" width="10.42578125" style="222" customWidth="1"/>
    <col min="2311" max="2311" width="19" style="222" customWidth="1"/>
    <col min="2312" max="2560" width="9.140625" style="222"/>
    <col min="2561" max="2561" width="39.85546875" style="222" customWidth="1"/>
    <col min="2562" max="2562" width="20.140625" style="222" customWidth="1"/>
    <col min="2563" max="2563" width="24.28515625" style="222" customWidth="1"/>
    <col min="2564" max="2564" width="11.140625" style="222" customWidth="1"/>
    <col min="2565" max="2565" width="17.140625" style="222" customWidth="1"/>
    <col min="2566" max="2566" width="10.42578125" style="222" customWidth="1"/>
    <col min="2567" max="2567" width="19" style="222" customWidth="1"/>
    <col min="2568" max="2816" width="9.140625" style="222"/>
    <col min="2817" max="2817" width="39.85546875" style="222" customWidth="1"/>
    <col min="2818" max="2818" width="20.140625" style="222" customWidth="1"/>
    <col min="2819" max="2819" width="24.28515625" style="222" customWidth="1"/>
    <col min="2820" max="2820" width="11.140625" style="222" customWidth="1"/>
    <col min="2821" max="2821" width="17.140625" style="222" customWidth="1"/>
    <col min="2822" max="2822" width="10.42578125" style="222" customWidth="1"/>
    <col min="2823" max="2823" width="19" style="222" customWidth="1"/>
    <col min="2824" max="3072" width="9.140625" style="222"/>
    <col min="3073" max="3073" width="39.85546875" style="222" customWidth="1"/>
    <col min="3074" max="3074" width="20.140625" style="222" customWidth="1"/>
    <col min="3075" max="3075" width="24.28515625" style="222" customWidth="1"/>
    <col min="3076" max="3076" width="11.140625" style="222" customWidth="1"/>
    <col min="3077" max="3077" width="17.140625" style="222" customWidth="1"/>
    <col min="3078" max="3078" width="10.42578125" style="222" customWidth="1"/>
    <col min="3079" max="3079" width="19" style="222" customWidth="1"/>
    <col min="3080" max="3328" width="9.140625" style="222"/>
    <col min="3329" max="3329" width="39.85546875" style="222" customWidth="1"/>
    <col min="3330" max="3330" width="20.140625" style="222" customWidth="1"/>
    <col min="3331" max="3331" width="24.28515625" style="222" customWidth="1"/>
    <col min="3332" max="3332" width="11.140625" style="222" customWidth="1"/>
    <col min="3333" max="3333" width="17.140625" style="222" customWidth="1"/>
    <col min="3334" max="3334" width="10.42578125" style="222" customWidth="1"/>
    <col min="3335" max="3335" width="19" style="222" customWidth="1"/>
    <col min="3336" max="3584" width="9.140625" style="222"/>
    <col min="3585" max="3585" width="39.85546875" style="222" customWidth="1"/>
    <col min="3586" max="3586" width="20.140625" style="222" customWidth="1"/>
    <col min="3587" max="3587" width="24.28515625" style="222" customWidth="1"/>
    <col min="3588" max="3588" width="11.140625" style="222" customWidth="1"/>
    <col min="3589" max="3589" width="17.140625" style="222" customWidth="1"/>
    <col min="3590" max="3590" width="10.42578125" style="222" customWidth="1"/>
    <col min="3591" max="3591" width="19" style="222" customWidth="1"/>
    <col min="3592" max="3840" width="9.140625" style="222"/>
    <col min="3841" max="3841" width="39.85546875" style="222" customWidth="1"/>
    <col min="3842" max="3842" width="20.140625" style="222" customWidth="1"/>
    <col min="3843" max="3843" width="24.28515625" style="222" customWidth="1"/>
    <col min="3844" max="3844" width="11.140625" style="222" customWidth="1"/>
    <col min="3845" max="3845" width="17.140625" style="222" customWidth="1"/>
    <col min="3846" max="3846" width="10.42578125" style="222" customWidth="1"/>
    <col min="3847" max="3847" width="19" style="222" customWidth="1"/>
    <col min="3848" max="4096" width="9.140625" style="222"/>
    <col min="4097" max="4097" width="39.85546875" style="222" customWidth="1"/>
    <col min="4098" max="4098" width="20.140625" style="222" customWidth="1"/>
    <col min="4099" max="4099" width="24.28515625" style="222" customWidth="1"/>
    <col min="4100" max="4100" width="11.140625" style="222" customWidth="1"/>
    <col min="4101" max="4101" width="17.140625" style="222" customWidth="1"/>
    <col min="4102" max="4102" width="10.42578125" style="222" customWidth="1"/>
    <col min="4103" max="4103" width="19" style="222" customWidth="1"/>
    <col min="4104" max="4352" width="9.140625" style="222"/>
    <col min="4353" max="4353" width="39.85546875" style="222" customWidth="1"/>
    <col min="4354" max="4354" width="20.140625" style="222" customWidth="1"/>
    <col min="4355" max="4355" width="24.28515625" style="222" customWidth="1"/>
    <col min="4356" max="4356" width="11.140625" style="222" customWidth="1"/>
    <col min="4357" max="4357" width="17.140625" style="222" customWidth="1"/>
    <col min="4358" max="4358" width="10.42578125" style="222" customWidth="1"/>
    <col min="4359" max="4359" width="19" style="222" customWidth="1"/>
    <col min="4360" max="4608" width="9.140625" style="222"/>
    <col min="4609" max="4609" width="39.85546875" style="222" customWidth="1"/>
    <col min="4610" max="4610" width="20.140625" style="222" customWidth="1"/>
    <col min="4611" max="4611" width="24.28515625" style="222" customWidth="1"/>
    <col min="4612" max="4612" width="11.140625" style="222" customWidth="1"/>
    <col min="4613" max="4613" width="17.140625" style="222" customWidth="1"/>
    <col min="4614" max="4614" width="10.42578125" style="222" customWidth="1"/>
    <col min="4615" max="4615" width="19" style="222" customWidth="1"/>
    <col min="4616" max="4864" width="9.140625" style="222"/>
    <col min="4865" max="4865" width="39.85546875" style="222" customWidth="1"/>
    <col min="4866" max="4866" width="20.140625" style="222" customWidth="1"/>
    <col min="4867" max="4867" width="24.28515625" style="222" customWidth="1"/>
    <col min="4868" max="4868" width="11.140625" style="222" customWidth="1"/>
    <col min="4869" max="4869" width="17.140625" style="222" customWidth="1"/>
    <col min="4870" max="4870" width="10.42578125" style="222" customWidth="1"/>
    <col min="4871" max="4871" width="19" style="222" customWidth="1"/>
    <col min="4872" max="5120" width="9.140625" style="222"/>
    <col min="5121" max="5121" width="39.85546875" style="222" customWidth="1"/>
    <col min="5122" max="5122" width="20.140625" style="222" customWidth="1"/>
    <col min="5123" max="5123" width="24.28515625" style="222" customWidth="1"/>
    <col min="5124" max="5124" width="11.140625" style="222" customWidth="1"/>
    <col min="5125" max="5125" width="17.140625" style="222" customWidth="1"/>
    <col min="5126" max="5126" width="10.42578125" style="222" customWidth="1"/>
    <col min="5127" max="5127" width="19" style="222" customWidth="1"/>
    <col min="5128" max="5376" width="9.140625" style="222"/>
    <col min="5377" max="5377" width="39.85546875" style="222" customWidth="1"/>
    <col min="5378" max="5378" width="20.140625" style="222" customWidth="1"/>
    <col min="5379" max="5379" width="24.28515625" style="222" customWidth="1"/>
    <col min="5380" max="5380" width="11.140625" style="222" customWidth="1"/>
    <col min="5381" max="5381" width="17.140625" style="222" customWidth="1"/>
    <col min="5382" max="5382" width="10.42578125" style="222" customWidth="1"/>
    <col min="5383" max="5383" width="19" style="222" customWidth="1"/>
    <col min="5384" max="5632" width="9.140625" style="222"/>
    <col min="5633" max="5633" width="39.85546875" style="222" customWidth="1"/>
    <col min="5634" max="5634" width="20.140625" style="222" customWidth="1"/>
    <col min="5635" max="5635" width="24.28515625" style="222" customWidth="1"/>
    <col min="5636" max="5636" width="11.140625" style="222" customWidth="1"/>
    <col min="5637" max="5637" width="17.140625" style="222" customWidth="1"/>
    <col min="5638" max="5638" width="10.42578125" style="222" customWidth="1"/>
    <col min="5639" max="5639" width="19" style="222" customWidth="1"/>
    <col min="5640" max="5888" width="9.140625" style="222"/>
    <col min="5889" max="5889" width="39.85546875" style="222" customWidth="1"/>
    <col min="5890" max="5890" width="20.140625" style="222" customWidth="1"/>
    <col min="5891" max="5891" width="24.28515625" style="222" customWidth="1"/>
    <col min="5892" max="5892" width="11.140625" style="222" customWidth="1"/>
    <col min="5893" max="5893" width="17.140625" style="222" customWidth="1"/>
    <col min="5894" max="5894" width="10.42578125" style="222" customWidth="1"/>
    <col min="5895" max="5895" width="19" style="222" customWidth="1"/>
    <col min="5896" max="6144" width="9.140625" style="222"/>
    <col min="6145" max="6145" width="39.85546875" style="222" customWidth="1"/>
    <col min="6146" max="6146" width="20.140625" style="222" customWidth="1"/>
    <col min="6147" max="6147" width="24.28515625" style="222" customWidth="1"/>
    <col min="6148" max="6148" width="11.140625" style="222" customWidth="1"/>
    <col min="6149" max="6149" width="17.140625" style="222" customWidth="1"/>
    <col min="6150" max="6150" width="10.42578125" style="222" customWidth="1"/>
    <col min="6151" max="6151" width="19" style="222" customWidth="1"/>
    <col min="6152" max="6400" width="9.140625" style="222"/>
    <col min="6401" max="6401" width="39.85546875" style="222" customWidth="1"/>
    <col min="6402" max="6402" width="20.140625" style="222" customWidth="1"/>
    <col min="6403" max="6403" width="24.28515625" style="222" customWidth="1"/>
    <col min="6404" max="6404" width="11.140625" style="222" customWidth="1"/>
    <col min="6405" max="6405" width="17.140625" style="222" customWidth="1"/>
    <col min="6406" max="6406" width="10.42578125" style="222" customWidth="1"/>
    <col min="6407" max="6407" width="19" style="222" customWidth="1"/>
    <col min="6408" max="6656" width="9.140625" style="222"/>
    <col min="6657" max="6657" width="39.85546875" style="222" customWidth="1"/>
    <col min="6658" max="6658" width="20.140625" style="222" customWidth="1"/>
    <col min="6659" max="6659" width="24.28515625" style="222" customWidth="1"/>
    <col min="6660" max="6660" width="11.140625" style="222" customWidth="1"/>
    <col min="6661" max="6661" width="17.140625" style="222" customWidth="1"/>
    <col min="6662" max="6662" width="10.42578125" style="222" customWidth="1"/>
    <col min="6663" max="6663" width="19" style="222" customWidth="1"/>
    <col min="6664" max="6912" width="9.140625" style="222"/>
    <col min="6913" max="6913" width="39.85546875" style="222" customWidth="1"/>
    <col min="6914" max="6914" width="20.140625" style="222" customWidth="1"/>
    <col min="6915" max="6915" width="24.28515625" style="222" customWidth="1"/>
    <col min="6916" max="6916" width="11.140625" style="222" customWidth="1"/>
    <col min="6917" max="6917" width="17.140625" style="222" customWidth="1"/>
    <col min="6918" max="6918" width="10.42578125" style="222" customWidth="1"/>
    <col min="6919" max="6919" width="19" style="222" customWidth="1"/>
    <col min="6920" max="7168" width="9.140625" style="222"/>
    <col min="7169" max="7169" width="39.85546875" style="222" customWidth="1"/>
    <col min="7170" max="7170" width="20.140625" style="222" customWidth="1"/>
    <col min="7171" max="7171" width="24.28515625" style="222" customWidth="1"/>
    <col min="7172" max="7172" width="11.140625" style="222" customWidth="1"/>
    <col min="7173" max="7173" width="17.140625" style="222" customWidth="1"/>
    <col min="7174" max="7174" width="10.42578125" style="222" customWidth="1"/>
    <col min="7175" max="7175" width="19" style="222" customWidth="1"/>
    <col min="7176" max="7424" width="9.140625" style="222"/>
    <col min="7425" max="7425" width="39.85546875" style="222" customWidth="1"/>
    <col min="7426" max="7426" width="20.140625" style="222" customWidth="1"/>
    <col min="7427" max="7427" width="24.28515625" style="222" customWidth="1"/>
    <col min="7428" max="7428" width="11.140625" style="222" customWidth="1"/>
    <col min="7429" max="7429" width="17.140625" style="222" customWidth="1"/>
    <col min="7430" max="7430" width="10.42578125" style="222" customWidth="1"/>
    <col min="7431" max="7431" width="19" style="222" customWidth="1"/>
    <col min="7432" max="7680" width="9.140625" style="222"/>
    <col min="7681" max="7681" width="39.85546875" style="222" customWidth="1"/>
    <col min="7682" max="7682" width="20.140625" style="222" customWidth="1"/>
    <col min="7683" max="7683" width="24.28515625" style="222" customWidth="1"/>
    <col min="7684" max="7684" width="11.140625" style="222" customWidth="1"/>
    <col min="7685" max="7685" width="17.140625" style="222" customWidth="1"/>
    <col min="7686" max="7686" width="10.42578125" style="222" customWidth="1"/>
    <col min="7687" max="7687" width="19" style="222" customWidth="1"/>
    <col min="7688" max="7936" width="9.140625" style="222"/>
    <col min="7937" max="7937" width="39.85546875" style="222" customWidth="1"/>
    <col min="7938" max="7938" width="20.140625" style="222" customWidth="1"/>
    <col min="7939" max="7939" width="24.28515625" style="222" customWidth="1"/>
    <col min="7940" max="7940" width="11.140625" style="222" customWidth="1"/>
    <col min="7941" max="7941" width="17.140625" style="222" customWidth="1"/>
    <col min="7942" max="7942" width="10.42578125" style="222" customWidth="1"/>
    <col min="7943" max="7943" width="19" style="222" customWidth="1"/>
    <col min="7944" max="8192" width="9.140625" style="222"/>
    <col min="8193" max="8193" width="39.85546875" style="222" customWidth="1"/>
    <col min="8194" max="8194" width="20.140625" style="222" customWidth="1"/>
    <col min="8195" max="8195" width="24.28515625" style="222" customWidth="1"/>
    <col min="8196" max="8196" width="11.140625" style="222" customWidth="1"/>
    <col min="8197" max="8197" width="17.140625" style="222" customWidth="1"/>
    <col min="8198" max="8198" width="10.42578125" style="222" customWidth="1"/>
    <col min="8199" max="8199" width="19" style="222" customWidth="1"/>
    <col min="8200" max="8448" width="9.140625" style="222"/>
    <col min="8449" max="8449" width="39.85546875" style="222" customWidth="1"/>
    <col min="8450" max="8450" width="20.140625" style="222" customWidth="1"/>
    <col min="8451" max="8451" width="24.28515625" style="222" customWidth="1"/>
    <col min="8452" max="8452" width="11.140625" style="222" customWidth="1"/>
    <col min="8453" max="8453" width="17.140625" style="222" customWidth="1"/>
    <col min="8454" max="8454" width="10.42578125" style="222" customWidth="1"/>
    <col min="8455" max="8455" width="19" style="222" customWidth="1"/>
    <col min="8456" max="8704" width="9.140625" style="222"/>
    <col min="8705" max="8705" width="39.85546875" style="222" customWidth="1"/>
    <col min="8706" max="8706" width="20.140625" style="222" customWidth="1"/>
    <col min="8707" max="8707" width="24.28515625" style="222" customWidth="1"/>
    <col min="8708" max="8708" width="11.140625" style="222" customWidth="1"/>
    <col min="8709" max="8709" width="17.140625" style="222" customWidth="1"/>
    <col min="8710" max="8710" width="10.42578125" style="222" customWidth="1"/>
    <col min="8711" max="8711" width="19" style="222" customWidth="1"/>
    <col min="8712" max="8960" width="9.140625" style="222"/>
    <col min="8961" max="8961" width="39.85546875" style="222" customWidth="1"/>
    <col min="8962" max="8962" width="20.140625" style="222" customWidth="1"/>
    <col min="8963" max="8963" width="24.28515625" style="222" customWidth="1"/>
    <col min="8964" max="8964" width="11.140625" style="222" customWidth="1"/>
    <col min="8965" max="8965" width="17.140625" style="222" customWidth="1"/>
    <col min="8966" max="8966" width="10.42578125" style="222" customWidth="1"/>
    <col min="8967" max="8967" width="19" style="222" customWidth="1"/>
    <col min="8968" max="9216" width="9.140625" style="222"/>
    <col min="9217" max="9217" width="39.85546875" style="222" customWidth="1"/>
    <col min="9218" max="9218" width="20.140625" style="222" customWidth="1"/>
    <col min="9219" max="9219" width="24.28515625" style="222" customWidth="1"/>
    <col min="9220" max="9220" width="11.140625" style="222" customWidth="1"/>
    <col min="9221" max="9221" width="17.140625" style="222" customWidth="1"/>
    <col min="9222" max="9222" width="10.42578125" style="222" customWidth="1"/>
    <col min="9223" max="9223" width="19" style="222" customWidth="1"/>
    <col min="9224" max="9472" width="9.140625" style="222"/>
    <col min="9473" max="9473" width="39.85546875" style="222" customWidth="1"/>
    <col min="9474" max="9474" width="20.140625" style="222" customWidth="1"/>
    <col min="9475" max="9475" width="24.28515625" style="222" customWidth="1"/>
    <col min="9476" max="9476" width="11.140625" style="222" customWidth="1"/>
    <col min="9477" max="9477" width="17.140625" style="222" customWidth="1"/>
    <col min="9478" max="9478" width="10.42578125" style="222" customWidth="1"/>
    <col min="9479" max="9479" width="19" style="222" customWidth="1"/>
    <col min="9480" max="9728" width="9.140625" style="222"/>
    <col min="9729" max="9729" width="39.85546875" style="222" customWidth="1"/>
    <col min="9730" max="9730" width="20.140625" style="222" customWidth="1"/>
    <col min="9731" max="9731" width="24.28515625" style="222" customWidth="1"/>
    <col min="9732" max="9732" width="11.140625" style="222" customWidth="1"/>
    <col min="9733" max="9733" width="17.140625" style="222" customWidth="1"/>
    <col min="9734" max="9734" width="10.42578125" style="222" customWidth="1"/>
    <col min="9735" max="9735" width="19" style="222" customWidth="1"/>
    <col min="9736" max="9984" width="9.140625" style="222"/>
    <col min="9985" max="9985" width="39.85546875" style="222" customWidth="1"/>
    <col min="9986" max="9986" width="20.140625" style="222" customWidth="1"/>
    <col min="9987" max="9987" width="24.28515625" style="222" customWidth="1"/>
    <col min="9988" max="9988" width="11.140625" style="222" customWidth="1"/>
    <col min="9989" max="9989" width="17.140625" style="222" customWidth="1"/>
    <col min="9990" max="9990" width="10.42578125" style="222" customWidth="1"/>
    <col min="9991" max="9991" width="19" style="222" customWidth="1"/>
    <col min="9992" max="10240" width="9.140625" style="222"/>
    <col min="10241" max="10241" width="39.85546875" style="222" customWidth="1"/>
    <col min="10242" max="10242" width="20.140625" style="222" customWidth="1"/>
    <col min="10243" max="10243" width="24.28515625" style="222" customWidth="1"/>
    <col min="10244" max="10244" width="11.140625" style="222" customWidth="1"/>
    <col min="10245" max="10245" width="17.140625" style="222" customWidth="1"/>
    <col min="10246" max="10246" width="10.42578125" style="222" customWidth="1"/>
    <col min="10247" max="10247" width="19" style="222" customWidth="1"/>
    <col min="10248" max="10496" width="9.140625" style="222"/>
    <col min="10497" max="10497" width="39.85546875" style="222" customWidth="1"/>
    <col min="10498" max="10498" width="20.140625" style="222" customWidth="1"/>
    <col min="10499" max="10499" width="24.28515625" style="222" customWidth="1"/>
    <col min="10500" max="10500" width="11.140625" style="222" customWidth="1"/>
    <col min="10501" max="10501" width="17.140625" style="222" customWidth="1"/>
    <col min="10502" max="10502" width="10.42578125" style="222" customWidth="1"/>
    <col min="10503" max="10503" width="19" style="222" customWidth="1"/>
    <col min="10504" max="10752" width="9.140625" style="222"/>
    <col min="10753" max="10753" width="39.85546875" style="222" customWidth="1"/>
    <col min="10754" max="10754" width="20.140625" style="222" customWidth="1"/>
    <col min="10755" max="10755" width="24.28515625" style="222" customWidth="1"/>
    <col min="10756" max="10756" width="11.140625" style="222" customWidth="1"/>
    <col min="10757" max="10757" width="17.140625" style="222" customWidth="1"/>
    <col min="10758" max="10758" width="10.42578125" style="222" customWidth="1"/>
    <col min="10759" max="10759" width="19" style="222" customWidth="1"/>
    <col min="10760" max="11008" width="9.140625" style="222"/>
    <col min="11009" max="11009" width="39.85546875" style="222" customWidth="1"/>
    <col min="11010" max="11010" width="20.140625" style="222" customWidth="1"/>
    <col min="11011" max="11011" width="24.28515625" style="222" customWidth="1"/>
    <col min="11012" max="11012" width="11.140625" style="222" customWidth="1"/>
    <col min="11013" max="11013" width="17.140625" style="222" customWidth="1"/>
    <col min="11014" max="11014" width="10.42578125" style="222" customWidth="1"/>
    <col min="11015" max="11015" width="19" style="222" customWidth="1"/>
    <col min="11016" max="11264" width="9.140625" style="222"/>
    <col min="11265" max="11265" width="39.85546875" style="222" customWidth="1"/>
    <col min="11266" max="11266" width="20.140625" style="222" customWidth="1"/>
    <col min="11267" max="11267" width="24.28515625" style="222" customWidth="1"/>
    <col min="11268" max="11268" width="11.140625" style="222" customWidth="1"/>
    <col min="11269" max="11269" width="17.140625" style="222" customWidth="1"/>
    <col min="11270" max="11270" width="10.42578125" style="222" customWidth="1"/>
    <col min="11271" max="11271" width="19" style="222" customWidth="1"/>
    <col min="11272" max="11520" width="9.140625" style="222"/>
    <col min="11521" max="11521" width="39.85546875" style="222" customWidth="1"/>
    <col min="11522" max="11522" width="20.140625" style="222" customWidth="1"/>
    <col min="11523" max="11523" width="24.28515625" style="222" customWidth="1"/>
    <col min="11524" max="11524" width="11.140625" style="222" customWidth="1"/>
    <col min="11525" max="11525" width="17.140625" style="222" customWidth="1"/>
    <col min="11526" max="11526" width="10.42578125" style="222" customWidth="1"/>
    <col min="11527" max="11527" width="19" style="222" customWidth="1"/>
    <col min="11528" max="11776" width="9.140625" style="222"/>
    <col min="11777" max="11777" width="39.85546875" style="222" customWidth="1"/>
    <col min="11778" max="11778" width="20.140625" style="222" customWidth="1"/>
    <col min="11779" max="11779" width="24.28515625" style="222" customWidth="1"/>
    <col min="11780" max="11780" width="11.140625" style="222" customWidth="1"/>
    <col min="11781" max="11781" width="17.140625" style="222" customWidth="1"/>
    <col min="11782" max="11782" width="10.42578125" style="222" customWidth="1"/>
    <col min="11783" max="11783" width="19" style="222" customWidth="1"/>
    <col min="11784" max="12032" width="9.140625" style="222"/>
    <col min="12033" max="12033" width="39.85546875" style="222" customWidth="1"/>
    <col min="12034" max="12034" width="20.140625" style="222" customWidth="1"/>
    <col min="12035" max="12035" width="24.28515625" style="222" customWidth="1"/>
    <col min="12036" max="12036" width="11.140625" style="222" customWidth="1"/>
    <col min="12037" max="12037" width="17.140625" style="222" customWidth="1"/>
    <col min="12038" max="12038" width="10.42578125" style="222" customWidth="1"/>
    <col min="12039" max="12039" width="19" style="222" customWidth="1"/>
    <col min="12040" max="12288" width="9.140625" style="222"/>
    <col min="12289" max="12289" width="39.85546875" style="222" customWidth="1"/>
    <col min="12290" max="12290" width="20.140625" style="222" customWidth="1"/>
    <col min="12291" max="12291" width="24.28515625" style="222" customWidth="1"/>
    <col min="12292" max="12292" width="11.140625" style="222" customWidth="1"/>
    <col min="12293" max="12293" width="17.140625" style="222" customWidth="1"/>
    <col min="12294" max="12294" width="10.42578125" style="222" customWidth="1"/>
    <col min="12295" max="12295" width="19" style="222" customWidth="1"/>
    <col min="12296" max="12544" width="9.140625" style="222"/>
    <col min="12545" max="12545" width="39.85546875" style="222" customWidth="1"/>
    <col min="12546" max="12546" width="20.140625" style="222" customWidth="1"/>
    <col min="12547" max="12547" width="24.28515625" style="222" customWidth="1"/>
    <col min="12548" max="12548" width="11.140625" style="222" customWidth="1"/>
    <col min="12549" max="12549" width="17.140625" style="222" customWidth="1"/>
    <col min="12550" max="12550" width="10.42578125" style="222" customWidth="1"/>
    <col min="12551" max="12551" width="19" style="222" customWidth="1"/>
    <col min="12552" max="12800" width="9.140625" style="222"/>
    <col min="12801" max="12801" width="39.85546875" style="222" customWidth="1"/>
    <col min="12802" max="12802" width="20.140625" style="222" customWidth="1"/>
    <col min="12803" max="12803" width="24.28515625" style="222" customWidth="1"/>
    <col min="12804" max="12804" width="11.140625" style="222" customWidth="1"/>
    <col min="12805" max="12805" width="17.140625" style="222" customWidth="1"/>
    <col min="12806" max="12806" width="10.42578125" style="222" customWidth="1"/>
    <col min="12807" max="12807" width="19" style="222" customWidth="1"/>
    <col min="12808" max="13056" width="9.140625" style="222"/>
    <col min="13057" max="13057" width="39.85546875" style="222" customWidth="1"/>
    <col min="13058" max="13058" width="20.140625" style="222" customWidth="1"/>
    <col min="13059" max="13059" width="24.28515625" style="222" customWidth="1"/>
    <col min="13060" max="13060" width="11.140625" style="222" customWidth="1"/>
    <col min="13061" max="13061" width="17.140625" style="222" customWidth="1"/>
    <col min="13062" max="13062" width="10.42578125" style="222" customWidth="1"/>
    <col min="13063" max="13063" width="19" style="222" customWidth="1"/>
    <col min="13064" max="13312" width="9.140625" style="222"/>
    <col min="13313" max="13313" width="39.85546875" style="222" customWidth="1"/>
    <col min="13314" max="13314" width="20.140625" style="222" customWidth="1"/>
    <col min="13315" max="13315" width="24.28515625" style="222" customWidth="1"/>
    <col min="13316" max="13316" width="11.140625" style="222" customWidth="1"/>
    <col min="13317" max="13317" width="17.140625" style="222" customWidth="1"/>
    <col min="13318" max="13318" width="10.42578125" style="222" customWidth="1"/>
    <col min="13319" max="13319" width="19" style="222" customWidth="1"/>
    <col min="13320" max="13568" width="9.140625" style="222"/>
    <col min="13569" max="13569" width="39.85546875" style="222" customWidth="1"/>
    <col min="13570" max="13570" width="20.140625" style="222" customWidth="1"/>
    <col min="13571" max="13571" width="24.28515625" style="222" customWidth="1"/>
    <col min="13572" max="13572" width="11.140625" style="222" customWidth="1"/>
    <col min="13573" max="13573" width="17.140625" style="222" customWidth="1"/>
    <col min="13574" max="13574" width="10.42578125" style="222" customWidth="1"/>
    <col min="13575" max="13575" width="19" style="222" customWidth="1"/>
    <col min="13576" max="13824" width="9.140625" style="222"/>
    <col min="13825" max="13825" width="39.85546875" style="222" customWidth="1"/>
    <col min="13826" max="13826" width="20.140625" style="222" customWidth="1"/>
    <col min="13827" max="13827" width="24.28515625" style="222" customWidth="1"/>
    <col min="13828" max="13828" width="11.140625" style="222" customWidth="1"/>
    <col min="13829" max="13829" width="17.140625" style="222" customWidth="1"/>
    <col min="13830" max="13830" width="10.42578125" style="222" customWidth="1"/>
    <col min="13831" max="13831" width="19" style="222" customWidth="1"/>
    <col min="13832" max="14080" width="9.140625" style="222"/>
    <col min="14081" max="14081" width="39.85546875" style="222" customWidth="1"/>
    <col min="14082" max="14082" width="20.140625" style="222" customWidth="1"/>
    <col min="14083" max="14083" width="24.28515625" style="222" customWidth="1"/>
    <col min="14084" max="14084" width="11.140625" style="222" customWidth="1"/>
    <col min="14085" max="14085" width="17.140625" style="222" customWidth="1"/>
    <col min="14086" max="14086" width="10.42578125" style="222" customWidth="1"/>
    <col min="14087" max="14087" width="19" style="222" customWidth="1"/>
    <col min="14088" max="14336" width="9.140625" style="222"/>
    <col min="14337" max="14337" width="39.85546875" style="222" customWidth="1"/>
    <col min="14338" max="14338" width="20.140625" style="222" customWidth="1"/>
    <col min="14339" max="14339" width="24.28515625" style="222" customWidth="1"/>
    <col min="14340" max="14340" width="11.140625" style="222" customWidth="1"/>
    <col min="14341" max="14341" width="17.140625" style="222" customWidth="1"/>
    <col min="14342" max="14342" width="10.42578125" style="222" customWidth="1"/>
    <col min="14343" max="14343" width="19" style="222" customWidth="1"/>
    <col min="14344" max="14592" width="9.140625" style="222"/>
    <col min="14593" max="14593" width="39.85546875" style="222" customWidth="1"/>
    <col min="14594" max="14594" width="20.140625" style="222" customWidth="1"/>
    <col min="14595" max="14595" width="24.28515625" style="222" customWidth="1"/>
    <col min="14596" max="14596" width="11.140625" style="222" customWidth="1"/>
    <col min="14597" max="14597" width="17.140625" style="222" customWidth="1"/>
    <col min="14598" max="14598" width="10.42578125" style="222" customWidth="1"/>
    <col min="14599" max="14599" width="19" style="222" customWidth="1"/>
    <col min="14600" max="14848" width="9.140625" style="222"/>
    <col min="14849" max="14849" width="39.85546875" style="222" customWidth="1"/>
    <col min="14850" max="14850" width="20.140625" style="222" customWidth="1"/>
    <col min="14851" max="14851" width="24.28515625" style="222" customWidth="1"/>
    <col min="14852" max="14852" width="11.140625" style="222" customWidth="1"/>
    <col min="14853" max="14853" width="17.140625" style="222" customWidth="1"/>
    <col min="14854" max="14854" width="10.42578125" style="222" customWidth="1"/>
    <col min="14855" max="14855" width="19" style="222" customWidth="1"/>
    <col min="14856" max="15104" width="9.140625" style="222"/>
    <col min="15105" max="15105" width="39.85546875" style="222" customWidth="1"/>
    <col min="15106" max="15106" width="20.140625" style="222" customWidth="1"/>
    <col min="15107" max="15107" width="24.28515625" style="222" customWidth="1"/>
    <col min="15108" max="15108" width="11.140625" style="222" customWidth="1"/>
    <col min="15109" max="15109" width="17.140625" style="222" customWidth="1"/>
    <col min="15110" max="15110" width="10.42578125" style="222" customWidth="1"/>
    <col min="15111" max="15111" width="19" style="222" customWidth="1"/>
    <col min="15112" max="15360" width="9.140625" style="222"/>
    <col min="15361" max="15361" width="39.85546875" style="222" customWidth="1"/>
    <col min="15362" max="15362" width="20.140625" style="222" customWidth="1"/>
    <col min="15363" max="15363" width="24.28515625" style="222" customWidth="1"/>
    <col min="15364" max="15364" width="11.140625" style="222" customWidth="1"/>
    <col min="15365" max="15365" width="17.140625" style="222" customWidth="1"/>
    <col min="15366" max="15366" width="10.42578125" style="222" customWidth="1"/>
    <col min="15367" max="15367" width="19" style="222" customWidth="1"/>
    <col min="15368" max="15616" width="9.140625" style="222"/>
    <col min="15617" max="15617" width="39.85546875" style="222" customWidth="1"/>
    <col min="15618" max="15618" width="20.140625" style="222" customWidth="1"/>
    <col min="15619" max="15619" width="24.28515625" style="222" customWidth="1"/>
    <col min="15620" max="15620" width="11.140625" style="222" customWidth="1"/>
    <col min="15621" max="15621" width="17.140625" style="222" customWidth="1"/>
    <col min="15622" max="15622" width="10.42578125" style="222" customWidth="1"/>
    <col min="15623" max="15623" width="19" style="222" customWidth="1"/>
    <col min="15624" max="15872" width="9.140625" style="222"/>
    <col min="15873" max="15873" width="39.85546875" style="222" customWidth="1"/>
    <col min="15874" max="15874" width="20.140625" style="222" customWidth="1"/>
    <col min="15875" max="15875" width="24.28515625" style="222" customWidth="1"/>
    <col min="15876" max="15876" width="11.140625" style="222" customWidth="1"/>
    <col min="15877" max="15877" width="17.140625" style="222" customWidth="1"/>
    <col min="15878" max="15878" width="10.42578125" style="222" customWidth="1"/>
    <col min="15879" max="15879" width="19" style="222" customWidth="1"/>
    <col min="15880" max="16128" width="9.140625" style="222"/>
    <col min="16129" max="16129" width="39.85546875" style="222" customWidth="1"/>
    <col min="16130" max="16130" width="20.140625" style="222" customWidth="1"/>
    <col min="16131" max="16131" width="24.28515625" style="222" customWidth="1"/>
    <col min="16132" max="16132" width="11.140625" style="222" customWidth="1"/>
    <col min="16133" max="16133" width="17.140625" style="222" customWidth="1"/>
    <col min="16134" max="16134" width="10.42578125" style="222" customWidth="1"/>
    <col min="16135" max="16135" width="19" style="222" customWidth="1"/>
    <col min="16136" max="16384" width="9.140625" style="222"/>
  </cols>
  <sheetData>
    <row r="1" spans="1:8" ht="30.75" customHeight="1" x14ac:dyDescent="0.3">
      <c r="A1" s="220"/>
      <c r="B1" s="469" t="s">
        <v>371</v>
      </c>
      <c r="C1" s="470"/>
      <c r="D1" s="221"/>
      <c r="E1" s="221"/>
    </row>
    <row r="2" spans="1:8" ht="69.75" customHeight="1" x14ac:dyDescent="0.3">
      <c r="A2" s="410" t="s">
        <v>9</v>
      </c>
      <c r="B2" s="411"/>
      <c r="C2" s="411"/>
      <c r="D2" s="223"/>
      <c r="E2" s="223"/>
      <c r="F2" s="223"/>
      <c r="G2" s="223"/>
      <c r="H2" s="223"/>
    </row>
    <row r="3" spans="1:8" ht="15" customHeight="1" x14ac:dyDescent="0.3">
      <c r="A3" s="412" t="s">
        <v>151</v>
      </c>
      <c r="B3" s="414" t="s">
        <v>372</v>
      </c>
      <c r="C3" s="415"/>
      <c r="D3" s="224"/>
      <c r="E3" s="225"/>
      <c r="F3" s="225"/>
      <c r="G3" s="225"/>
    </row>
    <row r="4" spans="1:8" ht="27.75" customHeight="1" x14ac:dyDescent="0.3">
      <c r="A4" s="413"/>
      <c r="B4" s="416"/>
      <c r="C4" s="417"/>
    </row>
    <row r="5" spans="1:8" x14ac:dyDescent="0.3">
      <c r="A5" s="413"/>
      <c r="B5" s="226" t="s">
        <v>5</v>
      </c>
      <c r="C5" s="227" t="s">
        <v>188</v>
      </c>
    </row>
    <row r="6" spans="1:8" x14ac:dyDescent="0.3">
      <c r="A6" s="418" t="s">
        <v>8</v>
      </c>
      <c r="B6" s="419"/>
      <c r="C6" s="420"/>
      <c r="D6" s="228"/>
      <c r="E6" s="228"/>
      <c r="F6" s="228"/>
    </row>
    <row r="7" spans="1:8" x14ac:dyDescent="0.3">
      <c r="A7" s="229" t="s">
        <v>373</v>
      </c>
      <c r="B7" s="230">
        <v>401</v>
      </c>
      <c r="C7" s="231">
        <v>8301000</v>
      </c>
    </row>
    <row r="8" spans="1:8" x14ac:dyDescent="0.3">
      <c r="A8" s="232" t="s">
        <v>374</v>
      </c>
      <c r="B8" s="233">
        <v>401</v>
      </c>
      <c r="C8" s="234">
        <v>8301000</v>
      </c>
    </row>
    <row r="9" spans="1:8" x14ac:dyDescent="0.3">
      <c r="A9" s="232" t="s">
        <v>375</v>
      </c>
      <c r="B9" s="233">
        <v>442</v>
      </c>
      <c r="C9" s="234">
        <v>9525600</v>
      </c>
    </row>
    <row r="10" spans="1:8" x14ac:dyDescent="0.3">
      <c r="A10" s="232" t="s">
        <v>376</v>
      </c>
      <c r="B10" s="233">
        <v>724</v>
      </c>
      <c r="C10" s="235">
        <v>21636860</v>
      </c>
    </row>
    <row r="11" spans="1:8" x14ac:dyDescent="0.3">
      <c r="A11" s="236" t="s">
        <v>377</v>
      </c>
      <c r="B11" s="237">
        <v>64</v>
      </c>
      <c r="C11" s="238">
        <v>1912279</v>
      </c>
    </row>
    <row r="12" spans="1:8" x14ac:dyDescent="0.3">
      <c r="A12" s="236" t="s">
        <v>378</v>
      </c>
      <c r="B12" s="237">
        <v>154</v>
      </c>
      <c r="C12" s="238">
        <v>4604174</v>
      </c>
    </row>
    <row r="13" spans="1:8" x14ac:dyDescent="0.3">
      <c r="A13" s="236" t="s">
        <v>17</v>
      </c>
      <c r="B13" s="237">
        <v>67</v>
      </c>
      <c r="C13" s="238">
        <v>2017236</v>
      </c>
    </row>
    <row r="14" spans="1:8" x14ac:dyDescent="0.3">
      <c r="A14" s="236" t="s">
        <v>14</v>
      </c>
      <c r="B14" s="237">
        <v>108</v>
      </c>
      <c r="C14" s="238">
        <v>3224618</v>
      </c>
    </row>
    <row r="15" spans="1:8" x14ac:dyDescent="0.3">
      <c r="A15" s="236" t="s">
        <v>379</v>
      </c>
      <c r="B15" s="237">
        <v>331</v>
      </c>
      <c r="C15" s="238">
        <v>9878553</v>
      </c>
    </row>
    <row r="16" spans="1:8" ht="21" customHeight="1" x14ac:dyDescent="0.3">
      <c r="A16" s="239" t="s">
        <v>18</v>
      </c>
      <c r="B16" s="240">
        <f>SUM(B7,B8,B9,B10)</f>
        <v>1968</v>
      </c>
      <c r="C16" s="241">
        <f>SUM(C7,C8,C9,C10)</f>
        <v>47764460</v>
      </c>
    </row>
  </sheetData>
  <mergeCells count="5">
    <mergeCell ref="B1:C1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39.85546875" style="2" customWidth="1"/>
    <col min="2" max="2" width="20.140625" style="2" customWidth="1"/>
    <col min="3" max="3" width="11.28515625" style="2" customWidth="1"/>
    <col min="4" max="4" width="16.7109375" style="2" customWidth="1"/>
    <col min="5" max="5" width="11.28515625" style="2" customWidth="1"/>
    <col min="6" max="6" width="16.140625" style="2" customWidth="1"/>
    <col min="7" max="7" width="10.5703125" style="2" customWidth="1"/>
    <col min="8" max="8" width="16.5703125" style="2" customWidth="1"/>
    <col min="9" max="256" width="9.140625" style="2"/>
    <col min="257" max="257" width="39.85546875" style="2" customWidth="1"/>
    <col min="258" max="258" width="20.140625" style="2" customWidth="1"/>
    <col min="259" max="259" width="11.28515625" style="2" customWidth="1"/>
    <col min="260" max="260" width="16.7109375" style="2" customWidth="1"/>
    <col min="261" max="261" width="11.28515625" style="2" customWidth="1"/>
    <col min="262" max="262" width="16.140625" style="2" customWidth="1"/>
    <col min="263" max="263" width="10.5703125" style="2" customWidth="1"/>
    <col min="264" max="264" width="16.5703125" style="2" customWidth="1"/>
    <col min="265" max="512" width="9.140625" style="2"/>
    <col min="513" max="513" width="39.85546875" style="2" customWidth="1"/>
    <col min="514" max="514" width="20.140625" style="2" customWidth="1"/>
    <col min="515" max="515" width="11.28515625" style="2" customWidth="1"/>
    <col min="516" max="516" width="16.7109375" style="2" customWidth="1"/>
    <col min="517" max="517" width="11.28515625" style="2" customWidth="1"/>
    <col min="518" max="518" width="16.140625" style="2" customWidth="1"/>
    <col min="519" max="519" width="10.5703125" style="2" customWidth="1"/>
    <col min="520" max="520" width="16.5703125" style="2" customWidth="1"/>
    <col min="521" max="768" width="9.140625" style="2"/>
    <col min="769" max="769" width="39.85546875" style="2" customWidth="1"/>
    <col min="770" max="770" width="20.140625" style="2" customWidth="1"/>
    <col min="771" max="771" width="11.28515625" style="2" customWidth="1"/>
    <col min="772" max="772" width="16.7109375" style="2" customWidth="1"/>
    <col min="773" max="773" width="11.28515625" style="2" customWidth="1"/>
    <col min="774" max="774" width="16.140625" style="2" customWidth="1"/>
    <col min="775" max="775" width="10.5703125" style="2" customWidth="1"/>
    <col min="776" max="776" width="16.5703125" style="2" customWidth="1"/>
    <col min="777" max="1024" width="9.140625" style="2"/>
    <col min="1025" max="1025" width="39.85546875" style="2" customWidth="1"/>
    <col min="1026" max="1026" width="20.140625" style="2" customWidth="1"/>
    <col min="1027" max="1027" width="11.28515625" style="2" customWidth="1"/>
    <col min="1028" max="1028" width="16.7109375" style="2" customWidth="1"/>
    <col min="1029" max="1029" width="11.28515625" style="2" customWidth="1"/>
    <col min="1030" max="1030" width="16.140625" style="2" customWidth="1"/>
    <col min="1031" max="1031" width="10.5703125" style="2" customWidth="1"/>
    <col min="1032" max="1032" width="16.5703125" style="2" customWidth="1"/>
    <col min="1033" max="1280" width="9.140625" style="2"/>
    <col min="1281" max="1281" width="39.85546875" style="2" customWidth="1"/>
    <col min="1282" max="1282" width="20.140625" style="2" customWidth="1"/>
    <col min="1283" max="1283" width="11.28515625" style="2" customWidth="1"/>
    <col min="1284" max="1284" width="16.7109375" style="2" customWidth="1"/>
    <col min="1285" max="1285" width="11.28515625" style="2" customWidth="1"/>
    <col min="1286" max="1286" width="16.140625" style="2" customWidth="1"/>
    <col min="1287" max="1287" width="10.5703125" style="2" customWidth="1"/>
    <col min="1288" max="1288" width="16.5703125" style="2" customWidth="1"/>
    <col min="1289" max="1536" width="9.140625" style="2"/>
    <col min="1537" max="1537" width="39.85546875" style="2" customWidth="1"/>
    <col min="1538" max="1538" width="20.140625" style="2" customWidth="1"/>
    <col min="1539" max="1539" width="11.28515625" style="2" customWidth="1"/>
    <col min="1540" max="1540" width="16.7109375" style="2" customWidth="1"/>
    <col min="1541" max="1541" width="11.28515625" style="2" customWidth="1"/>
    <col min="1542" max="1542" width="16.140625" style="2" customWidth="1"/>
    <col min="1543" max="1543" width="10.5703125" style="2" customWidth="1"/>
    <col min="1544" max="1544" width="16.5703125" style="2" customWidth="1"/>
    <col min="1545" max="1792" width="9.140625" style="2"/>
    <col min="1793" max="1793" width="39.85546875" style="2" customWidth="1"/>
    <col min="1794" max="1794" width="20.140625" style="2" customWidth="1"/>
    <col min="1795" max="1795" width="11.28515625" style="2" customWidth="1"/>
    <col min="1796" max="1796" width="16.7109375" style="2" customWidth="1"/>
    <col min="1797" max="1797" width="11.28515625" style="2" customWidth="1"/>
    <col min="1798" max="1798" width="16.140625" style="2" customWidth="1"/>
    <col min="1799" max="1799" width="10.5703125" style="2" customWidth="1"/>
    <col min="1800" max="1800" width="16.5703125" style="2" customWidth="1"/>
    <col min="1801" max="2048" width="9.140625" style="2"/>
    <col min="2049" max="2049" width="39.85546875" style="2" customWidth="1"/>
    <col min="2050" max="2050" width="20.140625" style="2" customWidth="1"/>
    <col min="2051" max="2051" width="11.28515625" style="2" customWidth="1"/>
    <col min="2052" max="2052" width="16.7109375" style="2" customWidth="1"/>
    <col min="2053" max="2053" width="11.28515625" style="2" customWidth="1"/>
    <col min="2054" max="2054" width="16.140625" style="2" customWidth="1"/>
    <col min="2055" max="2055" width="10.5703125" style="2" customWidth="1"/>
    <col min="2056" max="2056" width="16.5703125" style="2" customWidth="1"/>
    <col min="2057" max="2304" width="9.140625" style="2"/>
    <col min="2305" max="2305" width="39.85546875" style="2" customWidth="1"/>
    <col min="2306" max="2306" width="20.140625" style="2" customWidth="1"/>
    <col min="2307" max="2307" width="11.28515625" style="2" customWidth="1"/>
    <col min="2308" max="2308" width="16.7109375" style="2" customWidth="1"/>
    <col min="2309" max="2309" width="11.28515625" style="2" customWidth="1"/>
    <col min="2310" max="2310" width="16.140625" style="2" customWidth="1"/>
    <col min="2311" max="2311" width="10.5703125" style="2" customWidth="1"/>
    <col min="2312" max="2312" width="16.5703125" style="2" customWidth="1"/>
    <col min="2313" max="2560" width="9.140625" style="2"/>
    <col min="2561" max="2561" width="39.85546875" style="2" customWidth="1"/>
    <col min="2562" max="2562" width="20.140625" style="2" customWidth="1"/>
    <col min="2563" max="2563" width="11.28515625" style="2" customWidth="1"/>
    <col min="2564" max="2564" width="16.7109375" style="2" customWidth="1"/>
    <col min="2565" max="2565" width="11.28515625" style="2" customWidth="1"/>
    <col min="2566" max="2566" width="16.140625" style="2" customWidth="1"/>
    <col min="2567" max="2567" width="10.5703125" style="2" customWidth="1"/>
    <col min="2568" max="2568" width="16.5703125" style="2" customWidth="1"/>
    <col min="2569" max="2816" width="9.140625" style="2"/>
    <col min="2817" max="2817" width="39.85546875" style="2" customWidth="1"/>
    <col min="2818" max="2818" width="20.140625" style="2" customWidth="1"/>
    <col min="2819" max="2819" width="11.28515625" style="2" customWidth="1"/>
    <col min="2820" max="2820" width="16.7109375" style="2" customWidth="1"/>
    <col min="2821" max="2821" width="11.28515625" style="2" customWidth="1"/>
    <col min="2822" max="2822" width="16.140625" style="2" customWidth="1"/>
    <col min="2823" max="2823" width="10.5703125" style="2" customWidth="1"/>
    <col min="2824" max="2824" width="16.5703125" style="2" customWidth="1"/>
    <col min="2825" max="3072" width="9.140625" style="2"/>
    <col min="3073" max="3073" width="39.85546875" style="2" customWidth="1"/>
    <col min="3074" max="3074" width="20.140625" style="2" customWidth="1"/>
    <col min="3075" max="3075" width="11.28515625" style="2" customWidth="1"/>
    <col min="3076" max="3076" width="16.7109375" style="2" customWidth="1"/>
    <col min="3077" max="3077" width="11.28515625" style="2" customWidth="1"/>
    <col min="3078" max="3078" width="16.140625" style="2" customWidth="1"/>
    <col min="3079" max="3079" width="10.5703125" style="2" customWidth="1"/>
    <col min="3080" max="3080" width="16.5703125" style="2" customWidth="1"/>
    <col min="3081" max="3328" width="9.140625" style="2"/>
    <col min="3329" max="3329" width="39.85546875" style="2" customWidth="1"/>
    <col min="3330" max="3330" width="20.140625" style="2" customWidth="1"/>
    <col min="3331" max="3331" width="11.28515625" style="2" customWidth="1"/>
    <col min="3332" max="3332" width="16.7109375" style="2" customWidth="1"/>
    <col min="3333" max="3333" width="11.28515625" style="2" customWidth="1"/>
    <col min="3334" max="3334" width="16.140625" style="2" customWidth="1"/>
    <col min="3335" max="3335" width="10.5703125" style="2" customWidth="1"/>
    <col min="3336" max="3336" width="16.5703125" style="2" customWidth="1"/>
    <col min="3337" max="3584" width="9.140625" style="2"/>
    <col min="3585" max="3585" width="39.85546875" style="2" customWidth="1"/>
    <col min="3586" max="3586" width="20.140625" style="2" customWidth="1"/>
    <col min="3587" max="3587" width="11.28515625" style="2" customWidth="1"/>
    <col min="3588" max="3588" width="16.7109375" style="2" customWidth="1"/>
    <col min="3589" max="3589" width="11.28515625" style="2" customWidth="1"/>
    <col min="3590" max="3590" width="16.140625" style="2" customWidth="1"/>
    <col min="3591" max="3591" width="10.5703125" style="2" customWidth="1"/>
    <col min="3592" max="3592" width="16.5703125" style="2" customWidth="1"/>
    <col min="3593" max="3840" width="9.140625" style="2"/>
    <col min="3841" max="3841" width="39.85546875" style="2" customWidth="1"/>
    <col min="3842" max="3842" width="20.140625" style="2" customWidth="1"/>
    <col min="3843" max="3843" width="11.28515625" style="2" customWidth="1"/>
    <col min="3844" max="3844" width="16.7109375" style="2" customWidth="1"/>
    <col min="3845" max="3845" width="11.28515625" style="2" customWidth="1"/>
    <col min="3846" max="3846" width="16.140625" style="2" customWidth="1"/>
    <col min="3847" max="3847" width="10.5703125" style="2" customWidth="1"/>
    <col min="3848" max="3848" width="16.5703125" style="2" customWidth="1"/>
    <col min="3849" max="4096" width="9.140625" style="2"/>
    <col min="4097" max="4097" width="39.85546875" style="2" customWidth="1"/>
    <col min="4098" max="4098" width="20.140625" style="2" customWidth="1"/>
    <col min="4099" max="4099" width="11.28515625" style="2" customWidth="1"/>
    <col min="4100" max="4100" width="16.7109375" style="2" customWidth="1"/>
    <col min="4101" max="4101" width="11.28515625" style="2" customWidth="1"/>
    <col min="4102" max="4102" width="16.140625" style="2" customWidth="1"/>
    <col min="4103" max="4103" width="10.5703125" style="2" customWidth="1"/>
    <col min="4104" max="4104" width="16.5703125" style="2" customWidth="1"/>
    <col min="4105" max="4352" width="9.140625" style="2"/>
    <col min="4353" max="4353" width="39.85546875" style="2" customWidth="1"/>
    <col min="4354" max="4354" width="20.140625" style="2" customWidth="1"/>
    <col min="4355" max="4355" width="11.28515625" style="2" customWidth="1"/>
    <col min="4356" max="4356" width="16.7109375" style="2" customWidth="1"/>
    <col min="4357" max="4357" width="11.28515625" style="2" customWidth="1"/>
    <col min="4358" max="4358" width="16.140625" style="2" customWidth="1"/>
    <col min="4359" max="4359" width="10.5703125" style="2" customWidth="1"/>
    <col min="4360" max="4360" width="16.5703125" style="2" customWidth="1"/>
    <col min="4361" max="4608" width="9.140625" style="2"/>
    <col min="4609" max="4609" width="39.85546875" style="2" customWidth="1"/>
    <col min="4610" max="4610" width="20.140625" style="2" customWidth="1"/>
    <col min="4611" max="4611" width="11.28515625" style="2" customWidth="1"/>
    <col min="4612" max="4612" width="16.7109375" style="2" customWidth="1"/>
    <col min="4613" max="4613" width="11.28515625" style="2" customWidth="1"/>
    <col min="4614" max="4614" width="16.140625" style="2" customWidth="1"/>
    <col min="4615" max="4615" width="10.5703125" style="2" customWidth="1"/>
    <col min="4616" max="4616" width="16.5703125" style="2" customWidth="1"/>
    <col min="4617" max="4864" width="9.140625" style="2"/>
    <col min="4865" max="4865" width="39.85546875" style="2" customWidth="1"/>
    <col min="4866" max="4866" width="20.140625" style="2" customWidth="1"/>
    <col min="4867" max="4867" width="11.28515625" style="2" customWidth="1"/>
    <col min="4868" max="4868" width="16.7109375" style="2" customWidth="1"/>
    <col min="4869" max="4869" width="11.28515625" style="2" customWidth="1"/>
    <col min="4870" max="4870" width="16.140625" style="2" customWidth="1"/>
    <col min="4871" max="4871" width="10.5703125" style="2" customWidth="1"/>
    <col min="4872" max="4872" width="16.5703125" style="2" customWidth="1"/>
    <col min="4873" max="5120" width="9.140625" style="2"/>
    <col min="5121" max="5121" width="39.85546875" style="2" customWidth="1"/>
    <col min="5122" max="5122" width="20.140625" style="2" customWidth="1"/>
    <col min="5123" max="5123" width="11.28515625" style="2" customWidth="1"/>
    <col min="5124" max="5124" width="16.7109375" style="2" customWidth="1"/>
    <col min="5125" max="5125" width="11.28515625" style="2" customWidth="1"/>
    <col min="5126" max="5126" width="16.140625" style="2" customWidth="1"/>
    <col min="5127" max="5127" width="10.5703125" style="2" customWidth="1"/>
    <col min="5128" max="5128" width="16.5703125" style="2" customWidth="1"/>
    <col min="5129" max="5376" width="9.140625" style="2"/>
    <col min="5377" max="5377" width="39.85546875" style="2" customWidth="1"/>
    <col min="5378" max="5378" width="20.140625" style="2" customWidth="1"/>
    <col min="5379" max="5379" width="11.28515625" style="2" customWidth="1"/>
    <col min="5380" max="5380" width="16.7109375" style="2" customWidth="1"/>
    <col min="5381" max="5381" width="11.28515625" style="2" customWidth="1"/>
    <col min="5382" max="5382" width="16.140625" style="2" customWidth="1"/>
    <col min="5383" max="5383" width="10.5703125" style="2" customWidth="1"/>
    <col min="5384" max="5384" width="16.5703125" style="2" customWidth="1"/>
    <col min="5385" max="5632" width="9.140625" style="2"/>
    <col min="5633" max="5633" width="39.85546875" style="2" customWidth="1"/>
    <col min="5634" max="5634" width="20.140625" style="2" customWidth="1"/>
    <col min="5635" max="5635" width="11.28515625" style="2" customWidth="1"/>
    <col min="5636" max="5636" width="16.7109375" style="2" customWidth="1"/>
    <col min="5637" max="5637" width="11.28515625" style="2" customWidth="1"/>
    <col min="5638" max="5638" width="16.140625" style="2" customWidth="1"/>
    <col min="5639" max="5639" width="10.5703125" style="2" customWidth="1"/>
    <col min="5640" max="5640" width="16.5703125" style="2" customWidth="1"/>
    <col min="5641" max="5888" width="9.140625" style="2"/>
    <col min="5889" max="5889" width="39.85546875" style="2" customWidth="1"/>
    <col min="5890" max="5890" width="20.140625" style="2" customWidth="1"/>
    <col min="5891" max="5891" width="11.28515625" style="2" customWidth="1"/>
    <col min="5892" max="5892" width="16.7109375" style="2" customWidth="1"/>
    <col min="5893" max="5893" width="11.28515625" style="2" customWidth="1"/>
    <col min="5894" max="5894" width="16.140625" style="2" customWidth="1"/>
    <col min="5895" max="5895" width="10.5703125" style="2" customWidth="1"/>
    <col min="5896" max="5896" width="16.5703125" style="2" customWidth="1"/>
    <col min="5897" max="6144" width="9.140625" style="2"/>
    <col min="6145" max="6145" width="39.85546875" style="2" customWidth="1"/>
    <col min="6146" max="6146" width="20.140625" style="2" customWidth="1"/>
    <col min="6147" max="6147" width="11.28515625" style="2" customWidth="1"/>
    <col min="6148" max="6148" width="16.7109375" style="2" customWidth="1"/>
    <col min="6149" max="6149" width="11.28515625" style="2" customWidth="1"/>
    <col min="6150" max="6150" width="16.140625" style="2" customWidth="1"/>
    <col min="6151" max="6151" width="10.5703125" style="2" customWidth="1"/>
    <col min="6152" max="6152" width="16.5703125" style="2" customWidth="1"/>
    <col min="6153" max="6400" width="9.140625" style="2"/>
    <col min="6401" max="6401" width="39.85546875" style="2" customWidth="1"/>
    <col min="6402" max="6402" width="20.140625" style="2" customWidth="1"/>
    <col min="6403" max="6403" width="11.28515625" style="2" customWidth="1"/>
    <col min="6404" max="6404" width="16.7109375" style="2" customWidth="1"/>
    <col min="6405" max="6405" width="11.28515625" style="2" customWidth="1"/>
    <col min="6406" max="6406" width="16.140625" style="2" customWidth="1"/>
    <col min="6407" max="6407" width="10.5703125" style="2" customWidth="1"/>
    <col min="6408" max="6408" width="16.5703125" style="2" customWidth="1"/>
    <col min="6409" max="6656" width="9.140625" style="2"/>
    <col min="6657" max="6657" width="39.85546875" style="2" customWidth="1"/>
    <col min="6658" max="6658" width="20.140625" style="2" customWidth="1"/>
    <col min="6659" max="6659" width="11.28515625" style="2" customWidth="1"/>
    <col min="6660" max="6660" width="16.7109375" style="2" customWidth="1"/>
    <col min="6661" max="6661" width="11.28515625" style="2" customWidth="1"/>
    <col min="6662" max="6662" width="16.140625" style="2" customWidth="1"/>
    <col min="6663" max="6663" width="10.5703125" style="2" customWidth="1"/>
    <col min="6664" max="6664" width="16.5703125" style="2" customWidth="1"/>
    <col min="6665" max="6912" width="9.140625" style="2"/>
    <col min="6913" max="6913" width="39.85546875" style="2" customWidth="1"/>
    <col min="6914" max="6914" width="20.140625" style="2" customWidth="1"/>
    <col min="6915" max="6915" width="11.28515625" style="2" customWidth="1"/>
    <col min="6916" max="6916" width="16.7109375" style="2" customWidth="1"/>
    <col min="6917" max="6917" width="11.28515625" style="2" customWidth="1"/>
    <col min="6918" max="6918" width="16.140625" style="2" customWidth="1"/>
    <col min="6919" max="6919" width="10.5703125" style="2" customWidth="1"/>
    <col min="6920" max="6920" width="16.5703125" style="2" customWidth="1"/>
    <col min="6921" max="7168" width="9.140625" style="2"/>
    <col min="7169" max="7169" width="39.85546875" style="2" customWidth="1"/>
    <col min="7170" max="7170" width="20.140625" style="2" customWidth="1"/>
    <col min="7171" max="7171" width="11.28515625" style="2" customWidth="1"/>
    <col min="7172" max="7172" width="16.7109375" style="2" customWidth="1"/>
    <col min="7173" max="7173" width="11.28515625" style="2" customWidth="1"/>
    <col min="7174" max="7174" width="16.140625" style="2" customWidth="1"/>
    <col min="7175" max="7175" width="10.5703125" style="2" customWidth="1"/>
    <col min="7176" max="7176" width="16.5703125" style="2" customWidth="1"/>
    <col min="7177" max="7424" width="9.140625" style="2"/>
    <col min="7425" max="7425" width="39.85546875" style="2" customWidth="1"/>
    <col min="7426" max="7426" width="20.140625" style="2" customWidth="1"/>
    <col min="7427" max="7427" width="11.28515625" style="2" customWidth="1"/>
    <col min="7428" max="7428" width="16.7109375" style="2" customWidth="1"/>
    <col min="7429" max="7429" width="11.28515625" style="2" customWidth="1"/>
    <col min="7430" max="7430" width="16.140625" style="2" customWidth="1"/>
    <col min="7431" max="7431" width="10.5703125" style="2" customWidth="1"/>
    <col min="7432" max="7432" width="16.5703125" style="2" customWidth="1"/>
    <col min="7433" max="7680" width="9.140625" style="2"/>
    <col min="7681" max="7681" width="39.85546875" style="2" customWidth="1"/>
    <col min="7682" max="7682" width="20.140625" style="2" customWidth="1"/>
    <col min="7683" max="7683" width="11.28515625" style="2" customWidth="1"/>
    <col min="7684" max="7684" width="16.7109375" style="2" customWidth="1"/>
    <col min="7685" max="7685" width="11.28515625" style="2" customWidth="1"/>
    <col min="7686" max="7686" width="16.140625" style="2" customWidth="1"/>
    <col min="7687" max="7687" width="10.5703125" style="2" customWidth="1"/>
    <col min="7688" max="7688" width="16.5703125" style="2" customWidth="1"/>
    <col min="7689" max="7936" width="9.140625" style="2"/>
    <col min="7937" max="7937" width="39.85546875" style="2" customWidth="1"/>
    <col min="7938" max="7938" width="20.140625" style="2" customWidth="1"/>
    <col min="7939" max="7939" width="11.28515625" style="2" customWidth="1"/>
    <col min="7940" max="7940" width="16.7109375" style="2" customWidth="1"/>
    <col min="7941" max="7941" width="11.28515625" style="2" customWidth="1"/>
    <col min="7942" max="7942" width="16.140625" style="2" customWidth="1"/>
    <col min="7943" max="7943" width="10.5703125" style="2" customWidth="1"/>
    <col min="7944" max="7944" width="16.5703125" style="2" customWidth="1"/>
    <col min="7945" max="8192" width="9.140625" style="2"/>
    <col min="8193" max="8193" width="39.85546875" style="2" customWidth="1"/>
    <col min="8194" max="8194" width="20.140625" style="2" customWidth="1"/>
    <col min="8195" max="8195" width="11.28515625" style="2" customWidth="1"/>
    <col min="8196" max="8196" width="16.7109375" style="2" customWidth="1"/>
    <col min="8197" max="8197" width="11.28515625" style="2" customWidth="1"/>
    <col min="8198" max="8198" width="16.140625" style="2" customWidth="1"/>
    <col min="8199" max="8199" width="10.5703125" style="2" customWidth="1"/>
    <col min="8200" max="8200" width="16.5703125" style="2" customWidth="1"/>
    <col min="8201" max="8448" width="9.140625" style="2"/>
    <col min="8449" max="8449" width="39.85546875" style="2" customWidth="1"/>
    <col min="8450" max="8450" width="20.140625" style="2" customWidth="1"/>
    <col min="8451" max="8451" width="11.28515625" style="2" customWidth="1"/>
    <col min="8452" max="8452" width="16.7109375" style="2" customWidth="1"/>
    <col min="8453" max="8453" width="11.28515625" style="2" customWidth="1"/>
    <col min="8454" max="8454" width="16.140625" style="2" customWidth="1"/>
    <col min="8455" max="8455" width="10.5703125" style="2" customWidth="1"/>
    <col min="8456" max="8456" width="16.5703125" style="2" customWidth="1"/>
    <col min="8457" max="8704" width="9.140625" style="2"/>
    <col min="8705" max="8705" width="39.85546875" style="2" customWidth="1"/>
    <col min="8706" max="8706" width="20.140625" style="2" customWidth="1"/>
    <col min="8707" max="8707" width="11.28515625" style="2" customWidth="1"/>
    <col min="8708" max="8708" width="16.7109375" style="2" customWidth="1"/>
    <col min="8709" max="8709" width="11.28515625" style="2" customWidth="1"/>
    <col min="8710" max="8710" width="16.140625" style="2" customWidth="1"/>
    <col min="8711" max="8711" width="10.5703125" style="2" customWidth="1"/>
    <col min="8712" max="8712" width="16.5703125" style="2" customWidth="1"/>
    <col min="8713" max="8960" width="9.140625" style="2"/>
    <col min="8961" max="8961" width="39.85546875" style="2" customWidth="1"/>
    <col min="8962" max="8962" width="20.140625" style="2" customWidth="1"/>
    <col min="8963" max="8963" width="11.28515625" style="2" customWidth="1"/>
    <col min="8964" max="8964" width="16.7109375" style="2" customWidth="1"/>
    <col min="8965" max="8965" width="11.28515625" style="2" customWidth="1"/>
    <col min="8966" max="8966" width="16.140625" style="2" customWidth="1"/>
    <col min="8967" max="8967" width="10.5703125" style="2" customWidth="1"/>
    <col min="8968" max="8968" width="16.5703125" style="2" customWidth="1"/>
    <col min="8969" max="9216" width="9.140625" style="2"/>
    <col min="9217" max="9217" width="39.85546875" style="2" customWidth="1"/>
    <col min="9218" max="9218" width="20.140625" style="2" customWidth="1"/>
    <col min="9219" max="9219" width="11.28515625" style="2" customWidth="1"/>
    <col min="9220" max="9220" width="16.7109375" style="2" customWidth="1"/>
    <col min="9221" max="9221" width="11.28515625" style="2" customWidth="1"/>
    <col min="9222" max="9222" width="16.140625" style="2" customWidth="1"/>
    <col min="9223" max="9223" width="10.5703125" style="2" customWidth="1"/>
    <col min="9224" max="9224" width="16.5703125" style="2" customWidth="1"/>
    <col min="9225" max="9472" width="9.140625" style="2"/>
    <col min="9473" max="9473" width="39.85546875" style="2" customWidth="1"/>
    <col min="9474" max="9474" width="20.140625" style="2" customWidth="1"/>
    <col min="9475" max="9475" width="11.28515625" style="2" customWidth="1"/>
    <col min="9476" max="9476" width="16.7109375" style="2" customWidth="1"/>
    <col min="9477" max="9477" width="11.28515625" style="2" customWidth="1"/>
    <col min="9478" max="9478" width="16.140625" style="2" customWidth="1"/>
    <col min="9479" max="9479" width="10.5703125" style="2" customWidth="1"/>
    <col min="9480" max="9480" width="16.5703125" style="2" customWidth="1"/>
    <col min="9481" max="9728" width="9.140625" style="2"/>
    <col min="9729" max="9729" width="39.85546875" style="2" customWidth="1"/>
    <col min="9730" max="9730" width="20.140625" style="2" customWidth="1"/>
    <col min="9731" max="9731" width="11.28515625" style="2" customWidth="1"/>
    <col min="9732" max="9732" width="16.7109375" style="2" customWidth="1"/>
    <col min="9733" max="9733" width="11.28515625" style="2" customWidth="1"/>
    <col min="9734" max="9734" width="16.140625" style="2" customWidth="1"/>
    <col min="9735" max="9735" width="10.5703125" style="2" customWidth="1"/>
    <col min="9736" max="9736" width="16.5703125" style="2" customWidth="1"/>
    <col min="9737" max="9984" width="9.140625" style="2"/>
    <col min="9985" max="9985" width="39.85546875" style="2" customWidth="1"/>
    <col min="9986" max="9986" width="20.140625" style="2" customWidth="1"/>
    <col min="9987" max="9987" width="11.28515625" style="2" customWidth="1"/>
    <col min="9988" max="9988" width="16.7109375" style="2" customWidth="1"/>
    <col min="9989" max="9989" width="11.28515625" style="2" customWidth="1"/>
    <col min="9990" max="9990" width="16.140625" style="2" customWidth="1"/>
    <col min="9991" max="9991" width="10.5703125" style="2" customWidth="1"/>
    <col min="9992" max="9992" width="16.5703125" style="2" customWidth="1"/>
    <col min="9993" max="10240" width="9.140625" style="2"/>
    <col min="10241" max="10241" width="39.85546875" style="2" customWidth="1"/>
    <col min="10242" max="10242" width="20.140625" style="2" customWidth="1"/>
    <col min="10243" max="10243" width="11.28515625" style="2" customWidth="1"/>
    <col min="10244" max="10244" width="16.7109375" style="2" customWidth="1"/>
    <col min="10245" max="10245" width="11.28515625" style="2" customWidth="1"/>
    <col min="10246" max="10246" width="16.140625" style="2" customWidth="1"/>
    <col min="10247" max="10247" width="10.5703125" style="2" customWidth="1"/>
    <col min="10248" max="10248" width="16.5703125" style="2" customWidth="1"/>
    <col min="10249" max="10496" width="9.140625" style="2"/>
    <col min="10497" max="10497" width="39.85546875" style="2" customWidth="1"/>
    <col min="10498" max="10498" width="20.140625" style="2" customWidth="1"/>
    <col min="10499" max="10499" width="11.28515625" style="2" customWidth="1"/>
    <col min="10500" max="10500" width="16.7109375" style="2" customWidth="1"/>
    <col min="10501" max="10501" width="11.28515625" style="2" customWidth="1"/>
    <col min="10502" max="10502" width="16.140625" style="2" customWidth="1"/>
    <col min="10503" max="10503" width="10.5703125" style="2" customWidth="1"/>
    <col min="10504" max="10504" width="16.5703125" style="2" customWidth="1"/>
    <col min="10505" max="10752" width="9.140625" style="2"/>
    <col min="10753" max="10753" width="39.85546875" style="2" customWidth="1"/>
    <col min="10754" max="10754" width="20.140625" style="2" customWidth="1"/>
    <col min="10755" max="10755" width="11.28515625" style="2" customWidth="1"/>
    <col min="10756" max="10756" width="16.7109375" style="2" customWidth="1"/>
    <col min="10757" max="10757" width="11.28515625" style="2" customWidth="1"/>
    <col min="10758" max="10758" width="16.140625" style="2" customWidth="1"/>
    <col min="10759" max="10759" width="10.5703125" style="2" customWidth="1"/>
    <col min="10760" max="10760" width="16.5703125" style="2" customWidth="1"/>
    <col min="10761" max="11008" width="9.140625" style="2"/>
    <col min="11009" max="11009" width="39.85546875" style="2" customWidth="1"/>
    <col min="11010" max="11010" width="20.140625" style="2" customWidth="1"/>
    <col min="11011" max="11011" width="11.28515625" style="2" customWidth="1"/>
    <col min="11012" max="11012" width="16.7109375" style="2" customWidth="1"/>
    <col min="11013" max="11013" width="11.28515625" style="2" customWidth="1"/>
    <col min="11014" max="11014" width="16.140625" style="2" customWidth="1"/>
    <col min="11015" max="11015" width="10.5703125" style="2" customWidth="1"/>
    <col min="11016" max="11016" width="16.5703125" style="2" customWidth="1"/>
    <col min="11017" max="11264" width="9.140625" style="2"/>
    <col min="11265" max="11265" width="39.85546875" style="2" customWidth="1"/>
    <col min="11266" max="11266" width="20.140625" style="2" customWidth="1"/>
    <col min="11267" max="11267" width="11.28515625" style="2" customWidth="1"/>
    <col min="11268" max="11268" width="16.7109375" style="2" customWidth="1"/>
    <col min="11269" max="11269" width="11.28515625" style="2" customWidth="1"/>
    <col min="11270" max="11270" width="16.140625" style="2" customWidth="1"/>
    <col min="11271" max="11271" width="10.5703125" style="2" customWidth="1"/>
    <col min="11272" max="11272" width="16.5703125" style="2" customWidth="1"/>
    <col min="11273" max="11520" width="9.140625" style="2"/>
    <col min="11521" max="11521" width="39.85546875" style="2" customWidth="1"/>
    <col min="11522" max="11522" width="20.140625" style="2" customWidth="1"/>
    <col min="11523" max="11523" width="11.28515625" style="2" customWidth="1"/>
    <col min="11524" max="11524" width="16.7109375" style="2" customWidth="1"/>
    <col min="11525" max="11525" width="11.28515625" style="2" customWidth="1"/>
    <col min="11526" max="11526" width="16.140625" style="2" customWidth="1"/>
    <col min="11527" max="11527" width="10.5703125" style="2" customWidth="1"/>
    <col min="11528" max="11528" width="16.5703125" style="2" customWidth="1"/>
    <col min="11529" max="11776" width="9.140625" style="2"/>
    <col min="11777" max="11777" width="39.85546875" style="2" customWidth="1"/>
    <col min="11778" max="11778" width="20.140625" style="2" customWidth="1"/>
    <col min="11779" max="11779" width="11.28515625" style="2" customWidth="1"/>
    <col min="11780" max="11780" width="16.7109375" style="2" customWidth="1"/>
    <col min="11781" max="11781" width="11.28515625" style="2" customWidth="1"/>
    <col min="11782" max="11782" width="16.140625" style="2" customWidth="1"/>
    <col min="11783" max="11783" width="10.5703125" style="2" customWidth="1"/>
    <col min="11784" max="11784" width="16.5703125" style="2" customWidth="1"/>
    <col min="11785" max="12032" width="9.140625" style="2"/>
    <col min="12033" max="12033" width="39.85546875" style="2" customWidth="1"/>
    <col min="12034" max="12034" width="20.140625" style="2" customWidth="1"/>
    <col min="12035" max="12035" width="11.28515625" style="2" customWidth="1"/>
    <col min="12036" max="12036" width="16.7109375" style="2" customWidth="1"/>
    <col min="12037" max="12037" width="11.28515625" style="2" customWidth="1"/>
    <col min="12038" max="12038" width="16.140625" style="2" customWidth="1"/>
    <col min="12039" max="12039" width="10.5703125" style="2" customWidth="1"/>
    <col min="12040" max="12040" width="16.5703125" style="2" customWidth="1"/>
    <col min="12041" max="12288" width="9.140625" style="2"/>
    <col min="12289" max="12289" width="39.85546875" style="2" customWidth="1"/>
    <col min="12290" max="12290" width="20.140625" style="2" customWidth="1"/>
    <col min="12291" max="12291" width="11.28515625" style="2" customWidth="1"/>
    <col min="12292" max="12292" width="16.7109375" style="2" customWidth="1"/>
    <col min="12293" max="12293" width="11.28515625" style="2" customWidth="1"/>
    <col min="12294" max="12294" width="16.140625" style="2" customWidth="1"/>
    <col min="12295" max="12295" width="10.5703125" style="2" customWidth="1"/>
    <col min="12296" max="12296" width="16.5703125" style="2" customWidth="1"/>
    <col min="12297" max="12544" width="9.140625" style="2"/>
    <col min="12545" max="12545" width="39.85546875" style="2" customWidth="1"/>
    <col min="12546" max="12546" width="20.140625" style="2" customWidth="1"/>
    <col min="12547" max="12547" width="11.28515625" style="2" customWidth="1"/>
    <col min="12548" max="12548" width="16.7109375" style="2" customWidth="1"/>
    <col min="12549" max="12549" width="11.28515625" style="2" customWidth="1"/>
    <col min="12550" max="12550" width="16.140625" style="2" customWidth="1"/>
    <col min="12551" max="12551" width="10.5703125" style="2" customWidth="1"/>
    <col min="12552" max="12552" width="16.5703125" style="2" customWidth="1"/>
    <col min="12553" max="12800" width="9.140625" style="2"/>
    <col min="12801" max="12801" width="39.85546875" style="2" customWidth="1"/>
    <col min="12802" max="12802" width="20.140625" style="2" customWidth="1"/>
    <col min="12803" max="12803" width="11.28515625" style="2" customWidth="1"/>
    <col min="12804" max="12804" width="16.7109375" style="2" customWidth="1"/>
    <col min="12805" max="12805" width="11.28515625" style="2" customWidth="1"/>
    <col min="12806" max="12806" width="16.140625" style="2" customWidth="1"/>
    <col min="12807" max="12807" width="10.5703125" style="2" customWidth="1"/>
    <col min="12808" max="12808" width="16.5703125" style="2" customWidth="1"/>
    <col min="12809" max="13056" width="9.140625" style="2"/>
    <col min="13057" max="13057" width="39.85546875" style="2" customWidth="1"/>
    <col min="13058" max="13058" width="20.140625" style="2" customWidth="1"/>
    <col min="13059" max="13059" width="11.28515625" style="2" customWidth="1"/>
    <col min="13060" max="13060" width="16.7109375" style="2" customWidth="1"/>
    <col min="13061" max="13061" width="11.28515625" style="2" customWidth="1"/>
    <col min="13062" max="13062" width="16.140625" style="2" customWidth="1"/>
    <col min="13063" max="13063" width="10.5703125" style="2" customWidth="1"/>
    <col min="13064" max="13064" width="16.5703125" style="2" customWidth="1"/>
    <col min="13065" max="13312" width="9.140625" style="2"/>
    <col min="13313" max="13313" width="39.85546875" style="2" customWidth="1"/>
    <col min="13314" max="13314" width="20.140625" style="2" customWidth="1"/>
    <col min="13315" max="13315" width="11.28515625" style="2" customWidth="1"/>
    <col min="13316" max="13316" width="16.7109375" style="2" customWidth="1"/>
    <col min="13317" max="13317" width="11.28515625" style="2" customWidth="1"/>
    <col min="13318" max="13318" width="16.140625" style="2" customWidth="1"/>
    <col min="13319" max="13319" width="10.5703125" style="2" customWidth="1"/>
    <col min="13320" max="13320" width="16.5703125" style="2" customWidth="1"/>
    <col min="13321" max="13568" width="9.140625" style="2"/>
    <col min="13569" max="13569" width="39.85546875" style="2" customWidth="1"/>
    <col min="13570" max="13570" width="20.140625" style="2" customWidth="1"/>
    <col min="13571" max="13571" width="11.28515625" style="2" customWidth="1"/>
    <col min="13572" max="13572" width="16.7109375" style="2" customWidth="1"/>
    <col min="13573" max="13573" width="11.28515625" style="2" customWidth="1"/>
    <col min="13574" max="13574" width="16.140625" style="2" customWidth="1"/>
    <col min="13575" max="13575" width="10.5703125" style="2" customWidth="1"/>
    <col min="13576" max="13576" width="16.5703125" style="2" customWidth="1"/>
    <col min="13577" max="13824" width="9.140625" style="2"/>
    <col min="13825" max="13825" width="39.85546875" style="2" customWidth="1"/>
    <col min="13826" max="13826" width="20.140625" style="2" customWidth="1"/>
    <col min="13827" max="13827" width="11.28515625" style="2" customWidth="1"/>
    <col min="13828" max="13828" width="16.7109375" style="2" customWidth="1"/>
    <col min="13829" max="13829" width="11.28515625" style="2" customWidth="1"/>
    <col min="13830" max="13830" width="16.140625" style="2" customWidth="1"/>
    <col min="13831" max="13831" width="10.5703125" style="2" customWidth="1"/>
    <col min="13832" max="13832" width="16.5703125" style="2" customWidth="1"/>
    <col min="13833" max="14080" width="9.140625" style="2"/>
    <col min="14081" max="14081" width="39.85546875" style="2" customWidth="1"/>
    <col min="14082" max="14082" width="20.140625" style="2" customWidth="1"/>
    <col min="14083" max="14083" width="11.28515625" style="2" customWidth="1"/>
    <col min="14084" max="14084" width="16.7109375" style="2" customWidth="1"/>
    <col min="14085" max="14085" width="11.28515625" style="2" customWidth="1"/>
    <col min="14086" max="14086" width="16.140625" style="2" customWidth="1"/>
    <col min="14087" max="14087" width="10.5703125" style="2" customWidth="1"/>
    <col min="14088" max="14088" width="16.5703125" style="2" customWidth="1"/>
    <col min="14089" max="14336" width="9.140625" style="2"/>
    <col min="14337" max="14337" width="39.85546875" style="2" customWidth="1"/>
    <col min="14338" max="14338" width="20.140625" style="2" customWidth="1"/>
    <col min="14339" max="14339" width="11.28515625" style="2" customWidth="1"/>
    <col min="14340" max="14340" width="16.7109375" style="2" customWidth="1"/>
    <col min="14341" max="14341" width="11.28515625" style="2" customWidth="1"/>
    <col min="14342" max="14342" width="16.140625" style="2" customWidth="1"/>
    <col min="14343" max="14343" width="10.5703125" style="2" customWidth="1"/>
    <col min="14344" max="14344" width="16.5703125" style="2" customWidth="1"/>
    <col min="14345" max="14592" width="9.140625" style="2"/>
    <col min="14593" max="14593" width="39.85546875" style="2" customWidth="1"/>
    <col min="14594" max="14594" width="20.140625" style="2" customWidth="1"/>
    <col min="14595" max="14595" width="11.28515625" style="2" customWidth="1"/>
    <col min="14596" max="14596" width="16.7109375" style="2" customWidth="1"/>
    <col min="14597" max="14597" width="11.28515625" style="2" customWidth="1"/>
    <col min="14598" max="14598" width="16.140625" style="2" customWidth="1"/>
    <col min="14599" max="14599" width="10.5703125" style="2" customWidth="1"/>
    <col min="14600" max="14600" width="16.5703125" style="2" customWidth="1"/>
    <col min="14601" max="14848" width="9.140625" style="2"/>
    <col min="14849" max="14849" width="39.85546875" style="2" customWidth="1"/>
    <col min="14850" max="14850" width="20.140625" style="2" customWidth="1"/>
    <col min="14851" max="14851" width="11.28515625" style="2" customWidth="1"/>
    <col min="14852" max="14852" width="16.7109375" style="2" customWidth="1"/>
    <col min="14853" max="14853" width="11.28515625" style="2" customWidth="1"/>
    <col min="14854" max="14854" width="16.140625" style="2" customWidth="1"/>
    <col min="14855" max="14855" width="10.5703125" style="2" customWidth="1"/>
    <col min="14856" max="14856" width="16.5703125" style="2" customWidth="1"/>
    <col min="14857" max="15104" width="9.140625" style="2"/>
    <col min="15105" max="15105" width="39.85546875" style="2" customWidth="1"/>
    <col min="15106" max="15106" width="20.140625" style="2" customWidth="1"/>
    <col min="15107" max="15107" width="11.28515625" style="2" customWidth="1"/>
    <col min="15108" max="15108" width="16.7109375" style="2" customWidth="1"/>
    <col min="15109" max="15109" width="11.28515625" style="2" customWidth="1"/>
    <col min="15110" max="15110" width="16.140625" style="2" customWidth="1"/>
    <col min="15111" max="15111" width="10.5703125" style="2" customWidth="1"/>
    <col min="15112" max="15112" width="16.5703125" style="2" customWidth="1"/>
    <col min="15113" max="15360" width="9.140625" style="2"/>
    <col min="15361" max="15361" width="39.85546875" style="2" customWidth="1"/>
    <col min="15362" max="15362" width="20.140625" style="2" customWidth="1"/>
    <col min="15363" max="15363" width="11.28515625" style="2" customWidth="1"/>
    <col min="15364" max="15364" width="16.7109375" style="2" customWidth="1"/>
    <col min="15365" max="15365" width="11.28515625" style="2" customWidth="1"/>
    <col min="15366" max="15366" width="16.140625" style="2" customWidth="1"/>
    <col min="15367" max="15367" width="10.5703125" style="2" customWidth="1"/>
    <col min="15368" max="15368" width="16.5703125" style="2" customWidth="1"/>
    <col min="15369" max="15616" width="9.140625" style="2"/>
    <col min="15617" max="15617" width="39.85546875" style="2" customWidth="1"/>
    <col min="15618" max="15618" width="20.140625" style="2" customWidth="1"/>
    <col min="15619" max="15619" width="11.28515625" style="2" customWidth="1"/>
    <col min="15620" max="15620" width="16.7109375" style="2" customWidth="1"/>
    <col min="15621" max="15621" width="11.28515625" style="2" customWidth="1"/>
    <col min="15622" max="15622" width="16.140625" style="2" customWidth="1"/>
    <col min="15623" max="15623" width="10.5703125" style="2" customWidth="1"/>
    <col min="15624" max="15624" width="16.5703125" style="2" customWidth="1"/>
    <col min="15625" max="15872" width="9.140625" style="2"/>
    <col min="15873" max="15873" width="39.85546875" style="2" customWidth="1"/>
    <col min="15874" max="15874" width="20.140625" style="2" customWidth="1"/>
    <col min="15875" max="15875" width="11.28515625" style="2" customWidth="1"/>
    <col min="15876" max="15876" width="16.7109375" style="2" customWidth="1"/>
    <col min="15877" max="15877" width="11.28515625" style="2" customWidth="1"/>
    <col min="15878" max="15878" width="16.140625" style="2" customWidth="1"/>
    <col min="15879" max="15879" width="10.5703125" style="2" customWidth="1"/>
    <col min="15880" max="15880" width="16.5703125" style="2" customWidth="1"/>
    <col min="15881" max="16128" width="9.140625" style="2"/>
    <col min="16129" max="16129" width="39.85546875" style="2" customWidth="1"/>
    <col min="16130" max="16130" width="20.140625" style="2" customWidth="1"/>
    <col min="16131" max="16131" width="11.28515625" style="2" customWidth="1"/>
    <col min="16132" max="16132" width="16.7109375" style="2" customWidth="1"/>
    <col min="16133" max="16133" width="11.28515625" style="2" customWidth="1"/>
    <col min="16134" max="16134" width="16.140625" style="2" customWidth="1"/>
    <col min="16135" max="16135" width="10.5703125" style="2" customWidth="1"/>
    <col min="16136" max="16136" width="16.5703125" style="2" customWidth="1"/>
    <col min="16137" max="16384" width="9.140625" style="2"/>
  </cols>
  <sheetData>
    <row r="1" spans="1:8" ht="62.25" customHeight="1" x14ac:dyDescent="0.25">
      <c r="A1" s="1"/>
      <c r="B1" s="1"/>
      <c r="C1" s="1"/>
      <c r="D1" s="1"/>
      <c r="E1" s="1"/>
      <c r="F1" s="471" t="s">
        <v>334</v>
      </c>
      <c r="G1" s="471"/>
      <c r="H1" s="471"/>
    </row>
    <row r="2" spans="1:8" ht="54" customHeight="1" x14ac:dyDescent="0.25">
      <c r="A2" s="472" t="s">
        <v>9</v>
      </c>
      <c r="B2" s="472"/>
      <c r="C2" s="472"/>
      <c r="D2" s="472"/>
      <c r="E2" s="472"/>
      <c r="F2" s="472"/>
      <c r="G2" s="472"/>
      <c r="H2" s="472"/>
    </row>
    <row r="3" spans="1:8" ht="15.75" x14ac:dyDescent="0.25">
      <c r="A3" s="473" t="s">
        <v>0</v>
      </c>
      <c r="B3" s="475" t="s">
        <v>1</v>
      </c>
      <c r="C3" s="477" t="s">
        <v>2</v>
      </c>
      <c r="D3" s="478"/>
      <c r="E3" s="477" t="s">
        <v>3</v>
      </c>
      <c r="F3" s="478"/>
      <c r="G3" s="477" t="s">
        <v>4</v>
      </c>
      <c r="H3" s="478"/>
    </row>
    <row r="4" spans="1:8" ht="15.75" x14ac:dyDescent="0.25">
      <c r="A4" s="474"/>
      <c r="B4" s="476"/>
      <c r="C4" s="3" t="s">
        <v>5</v>
      </c>
      <c r="D4" s="3" t="s">
        <v>6</v>
      </c>
      <c r="E4" s="3" t="s">
        <v>5</v>
      </c>
      <c r="F4" s="3" t="s">
        <v>6</v>
      </c>
      <c r="G4" s="3" t="s">
        <v>5</v>
      </c>
      <c r="H4" s="3" t="s">
        <v>6</v>
      </c>
    </row>
    <row r="5" spans="1:8" ht="56.25" x14ac:dyDescent="0.25">
      <c r="A5" s="4" t="s">
        <v>7</v>
      </c>
      <c r="B5" s="3" t="s">
        <v>8</v>
      </c>
      <c r="C5" s="5">
        <v>1988</v>
      </c>
      <c r="D5" s="6">
        <v>47765500</v>
      </c>
      <c r="E5" s="7">
        <v>-20</v>
      </c>
      <c r="F5" s="8">
        <v>-1039.56</v>
      </c>
      <c r="G5" s="7">
        <f>C5+E5</f>
        <v>1968</v>
      </c>
      <c r="H5" s="8">
        <f>D5+F5</f>
        <v>47764460.439999998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6"/>
  <sheetViews>
    <sheetView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9" sqref="F9"/>
    </sheetView>
  </sheetViews>
  <sheetFormatPr defaultRowHeight="15" x14ac:dyDescent="0.25"/>
  <cols>
    <col min="1" max="1" width="8.42578125" style="9" customWidth="1"/>
    <col min="2" max="2" width="12.28515625" style="9" customWidth="1"/>
    <col min="3" max="3" width="3.140625" style="9" customWidth="1"/>
    <col min="4" max="4" width="10" style="9" customWidth="1"/>
    <col min="5" max="5" width="11" style="9" customWidth="1"/>
    <col min="6" max="6" width="10.85546875" style="9" customWidth="1"/>
    <col min="7" max="7" width="10.28515625" style="9" customWidth="1"/>
    <col min="8" max="9" width="8.85546875" style="9" customWidth="1"/>
    <col min="10" max="11" width="11" style="9" customWidth="1"/>
    <col min="12" max="12" width="12.140625" style="9" customWidth="1"/>
    <col min="13" max="13" width="11.42578125" style="9" customWidth="1"/>
    <col min="14" max="14" width="11.7109375" style="9" customWidth="1"/>
    <col min="15" max="15" width="12.28515625" style="9" customWidth="1"/>
    <col min="16" max="256" width="9.140625" customWidth="1"/>
    <col min="257" max="257" width="11.42578125" customWidth="1"/>
    <col min="258" max="258" width="9.42578125" customWidth="1"/>
    <col min="259" max="259" width="3.140625" customWidth="1"/>
    <col min="260" max="261" width="8.85546875" customWidth="1"/>
    <col min="262" max="262" width="11.140625" customWidth="1"/>
    <col min="263" max="263" width="11" customWidth="1"/>
    <col min="264" max="267" width="8.85546875" customWidth="1"/>
    <col min="268" max="268" width="10.5703125" customWidth="1"/>
    <col min="269" max="269" width="11.5703125" customWidth="1"/>
    <col min="270" max="270" width="8.85546875" customWidth="1"/>
    <col min="271" max="271" width="12.28515625" customWidth="1"/>
    <col min="272" max="512" width="9.140625" customWidth="1"/>
    <col min="513" max="513" width="11.42578125" customWidth="1"/>
    <col min="514" max="514" width="9.42578125" customWidth="1"/>
    <col min="515" max="515" width="3.140625" customWidth="1"/>
    <col min="516" max="517" width="8.85546875" customWidth="1"/>
    <col min="518" max="518" width="11.140625" customWidth="1"/>
    <col min="519" max="519" width="11" customWidth="1"/>
    <col min="520" max="523" width="8.85546875" customWidth="1"/>
    <col min="524" max="524" width="10.5703125" customWidth="1"/>
    <col min="525" max="525" width="11.5703125" customWidth="1"/>
    <col min="526" max="526" width="8.85546875" customWidth="1"/>
    <col min="527" max="527" width="12.28515625" customWidth="1"/>
    <col min="528" max="768" width="9.140625" customWidth="1"/>
    <col min="769" max="769" width="11.42578125" customWidth="1"/>
    <col min="770" max="770" width="9.42578125" customWidth="1"/>
    <col min="771" max="771" width="3.140625" customWidth="1"/>
    <col min="772" max="773" width="8.85546875" customWidth="1"/>
    <col min="774" max="774" width="11.140625" customWidth="1"/>
    <col min="775" max="775" width="11" customWidth="1"/>
    <col min="776" max="779" width="8.85546875" customWidth="1"/>
    <col min="780" max="780" width="10.5703125" customWidth="1"/>
    <col min="781" max="781" width="11.5703125" customWidth="1"/>
    <col min="782" max="782" width="8.85546875" customWidth="1"/>
    <col min="783" max="783" width="12.28515625" customWidth="1"/>
    <col min="784" max="1024" width="9.140625" customWidth="1"/>
    <col min="1025" max="1025" width="11.42578125" customWidth="1"/>
    <col min="1026" max="1026" width="9.42578125" customWidth="1"/>
    <col min="1027" max="1027" width="3.140625" customWidth="1"/>
    <col min="1028" max="1029" width="8.85546875" customWidth="1"/>
    <col min="1030" max="1030" width="11.140625" customWidth="1"/>
    <col min="1031" max="1031" width="11" customWidth="1"/>
    <col min="1032" max="1035" width="8.85546875" customWidth="1"/>
    <col min="1036" max="1036" width="10.5703125" customWidth="1"/>
    <col min="1037" max="1037" width="11.5703125" customWidth="1"/>
    <col min="1038" max="1038" width="8.85546875" customWidth="1"/>
    <col min="1039" max="1039" width="12.28515625" customWidth="1"/>
    <col min="1040" max="1280" width="9.140625" customWidth="1"/>
    <col min="1281" max="1281" width="11.42578125" customWidth="1"/>
    <col min="1282" max="1282" width="9.42578125" customWidth="1"/>
    <col min="1283" max="1283" width="3.140625" customWidth="1"/>
    <col min="1284" max="1285" width="8.85546875" customWidth="1"/>
    <col min="1286" max="1286" width="11.140625" customWidth="1"/>
    <col min="1287" max="1287" width="11" customWidth="1"/>
    <col min="1288" max="1291" width="8.85546875" customWidth="1"/>
    <col min="1292" max="1292" width="10.5703125" customWidth="1"/>
    <col min="1293" max="1293" width="11.5703125" customWidth="1"/>
    <col min="1294" max="1294" width="8.85546875" customWidth="1"/>
    <col min="1295" max="1295" width="12.28515625" customWidth="1"/>
    <col min="1296" max="1536" width="9.140625" customWidth="1"/>
    <col min="1537" max="1537" width="11.42578125" customWidth="1"/>
    <col min="1538" max="1538" width="9.42578125" customWidth="1"/>
    <col min="1539" max="1539" width="3.140625" customWidth="1"/>
    <col min="1540" max="1541" width="8.85546875" customWidth="1"/>
    <col min="1542" max="1542" width="11.140625" customWidth="1"/>
    <col min="1543" max="1543" width="11" customWidth="1"/>
    <col min="1544" max="1547" width="8.85546875" customWidth="1"/>
    <col min="1548" max="1548" width="10.5703125" customWidth="1"/>
    <col min="1549" max="1549" width="11.5703125" customWidth="1"/>
    <col min="1550" max="1550" width="8.85546875" customWidth="1"/>
    <col min="1551" max="1551" width="12.28515625" customWidth="1"/>
    <col min="1552" max="1792" width="9.140625" customWidth="1"/>
    <col min="1793" max="1793" width="11.42578125" customWidth="1"/>
    <col min="1794" max="1794" width="9.42578125" customWidth="1"/>
    <col min="1795" max="1795" width="3.140625" customWidth="1"/>
    <col min="1796" max="1797" width="8.85546875" customWidth="1"/>
    <col min="1798" max="1798" width="11.140625" customWidth="1"/>
    <col min="1799" max="1799" width="11" customWidth="1"/>
    <col min="1800" max="1803" width="8.85546875" customWidth="1"/>
    <col min="1804" max="1804" width="10.5703125" customWidth="1"/>
    <col min="1805" max="1805" width="11.5703125" customWidth="1"/>
    <col min="1806" max="1806" width="8.85546875" customWidth="1"/>
    <col min="1807" max="1807" width="12.28515625" customWidth="1"/>
    <col min="1808" max="2048" width="9.140625" customWidth="1"/>
    <col min="2049" max="2049" width="11.42578125" customWidth="1"/>
    <col min="2050" max="2050" width="9.42578125" customWidth="1"/>
    <col min="2051" max="2051" width="3.140625" customWidth="1"/>
    <col min="2052" max="2053" width="8.85546875" customWidth="1"/>
    <col min="2054" max="2054" width="11.140625" customWidth="1"/>
    <col min="2055" max="2055" width="11" customWidth="1"/>
    <col min="2056" max="2059" width="8.85546875" customWidth="1"/>
    <col min="2060" max="2060" width="10.5703125" customWidth="1"/>
    <col min="2061" max="2061" width="11.5703125" customWidth="1"/>
    <col min="2062" max="2062" width="8.85546875" customWidth="1"/>
    <col min="2063" max="2063" width="12.28515625" customWidth="1"/>
    <col min="2064" max="2304" width="9.140625" customWidth="1"/>
    <col min="2305" max="2305" width="11.42578125" customWidth="1"/>
    <col min="2306" max="2306" width="9.42578125" customWidth="1"/>
    <col min="2307" max="2307" width="3.140625" customWidth="1"/>
    <col min="2308" max="2309" width="8.85546875" customWidth="1"/>
    <col min="2310" max="2310" width="11.140625" customWidth="1"/>
    <col min="2311" max="2311" width="11" customWidth="1"/>
    <col min="2312" max="2315" width="8.85546875" customWidth="1"/>
    <col min="2316" max="2316" width="10.5703125" customWidth="1"/>
    <col min="2317" max="2317" width="11.5703125" customWidth="1"/>
    <col min="2318" max="2318" width="8.85546875" customWidth="1"/>
    <col min="2319" max="2319" width="12.28515625" customWidth="1"/>
    <col min="2320" max="2560" width="9.140625" customWidth="1"/>
    <col min="2561" max="2561" width="11.42578125" customWidth="1"/>
    <col min="2562" max="2562" width="9.42578125" customWidth="1"/>
    <col min="2563" max="2563" width="3.140625" customWidth="1"/>
    <col min="2564" max="2565" width="8.85546875" customWidth="1"/>
    <col min="2566" max="2566" width="11.140625" customWidth="1"/>
    <col min="2567" max="2567" width="11" customWidth="1"/>
    <col min="2568" max="2571" width="8.85546875" customWidth="1"/>
    <col min="2572" max="2572" width="10.5703125" customWidth="1"/>
    <col min="2573" max="2573" width="11.5703125" customWidth="1"/>
    <col min="2574" max="2574" width="8.85546875" customWidth="1"/>
    <col min="2575" max="2575" width="12.28515625" customWidth="1"/>
    <col min="2576" max="2816" width="9.140625" customWidth="1"/>
    <col min="2817" max="2817" width="11.42578125" customWidth="1"/>
    <col min="2818" max="2818" width="9.42578125" customWidth="1"/>
    <col min="2819" max="2819" width="3.140625" customWidth="1"/>
    <col min="2820" max="2821" width="8.85546875" customWidth="1"/>
    <col min="2822" max="2822" width="11.140625" customWidth="1"/>
    <col min="2823" max="2823" width="11" customWidth="1"/>
    <col min="2824" max="2827" width="8.85546875" customWidth="1"/>
    <col min="2828" max="2828" width="10.5703125" customWidth="1"/>
    <col min="2829" max="2829" width="11.5703125" customWidth="1"/>
    <col min="2830" max="2830" width="8.85546875" customWidth="1"/>
    <col min="2831" max="2831" width="12.28515625" customWidth="1"/>
    <col min="2832" max="3072" width="9.140625" customWidth="1"/>
    <col min="3073" max="3073" width="11.42578125" customWidth="1"/>
    <col min="3074" max="3074" width="9.42578125" customWidth="1"/>
    <col min="3075" max="3075" width="3.140625" customWidth="1"/>
    <col min="3076" max="3077" width="8.85546875" customWidth="1"/>
    <col min="3078" max="3078" width="11.140625" customWidth="1"/>
    <col min="3079" max="3079" width="11" customWidth="1"/>
    <col min="3080" max="3083" width="8.85546875" customWidth="1"/>
    <col min="3084" max="3084" width="10.5703125" customWidth="1"/>
    <col min="3085" max="3085" width="11.5703125" customWidth="1"/>
    <col min="3086" max="3086" width="8.85546875" customWidth="1"/>
    <col min="3087" max="3087" width="12.28515625" customWidth="1"/>
    <col min="3088" max="3328" width="9.140625" customWidth="1"/>
    <col min="3329" max="3329" width="11.42578125" customWidth="1"/>
    <col min="3330" max="3330" width="9.42578125" customWidth="1"/>
    <col min="3331" max="3331" width="3.140625" customWidth="1"/>
    <col min="3332" max="3333" width="8.85546875" customWidth="1"/>
    <col min="3334" max="3334" width="11.140625" customWidth="1"/>
    <col min="3335" max="3335" width="11" customWidth="1"/>
    <col min="3336" max="3339" width="8.85546875" customWidth="1"/>
    <col min="3340" max="3340" width="10.5703125" customWidth="1"/>
    <col min="3341" max="3341" width="11.5703125" customWidth="1"/>
    <col min="3342" max="3342" width="8.85546875" customWidth="1"/>
    <col min="3343" max="3343" width="12.28515625" customWidth="1"/>
    <col min="3344" max="3584" width="9.140625" customWidth="1"/>
    <col min="3585" max="3585" width="11.42578125" customWidth="1"/>
    <col min="3586" max="3586" width="9.42578125" customWidth="1"/>
    <col min="3587" max="3587" width="3.140625" customWidth="1"/>
    <col min="3588" max="3589" width="8.85546875" customWidth="1"/>
    <col min="3590" max="3590" width="11.140625" customWidth="1"/>
    <col min="3591" max="3591" width="11" customWidth="1"/>
    <col min="3592" max="3595" width="8.85546875" customWidth="1"/>
    <col min="3596" max="3596" width="10.5703125" customWidth="1"/>
    <col min="3597" max="3597" width="11.5703125" customWidth="1"/>
    <col min="3598" max="3598" width="8.85546875" customWidth="1"/>
    <col min="3599" max="3599" width="12.28515625" customWidth="1"/>
    <col min="3600" max="3840" width="9.140625" customWidth="1"/>
    <col min="3841" max="3841" width="11.42578125" customWidth="1"/>
    <col min="3842" max="3842" width="9.42578125" customWidth="1"/>
    <col min="3843" max="3843" width="3.140625" customWidth="1"/>
    <col min="3844" max="3845" width="8.85546875" customWidth="1"/>
    <col min="3846" max="3846" width="11.140625" customWidth="1"/>
    <col min="3847" max="3847" width="11" customWidth="1"/>
    <col min="3848" max="3851" width="8.85546875" customWidth="1"/>
    <col min="3852" max="3852" width="10.5703125" customWidth="1"/>
    <col min="3853" max="3853" width="11.5703125" customWidth="1"/>
    <col min="3854" max="3854" width="8.85546875" customWidth="1"/>
    <col min="3855" max="3855" width="12.28515625" customWidth="1"/>
    <col min="3856" max="4096" width="9.140625" customWidth="1"/>
    <col min="4097" max="4097" width="11.42578125" customWidth="1"/>
    <col min="4098" max="4098" width="9.42578125" customWidth="1"/>
    <col min="4099" max="4099" width="3.140625" customWidth="1"/>
    <col min="4100" max="4101" width="8.85546875" customWidth="1"/>
    <col min="4102" max="4102" width="11.140625" customWidth="1"/>
    <col min="4103" max="4103" width="11" customWidth="1"/>
    <col min="4104" max="4107" width="8.85546875" customWidth="1"/>
    <col min="4108" max="4108" width="10.5703125" customWidth="1"/>
    <col min="4109" max="4109" width="11.5703125" customWidth="1"/>
    <col min="4110" max="4110" width="8.85546875" customWidth="1"/>
    <col min="4111" max="4111" width="12.28515625" customWidth="1"/>
    <col min="4112" max="4352" width="9.140625" customWidth="1"/>
    <col min="4353" max="4353" width="11.42578125" customWidth="1"/>
    <col min="4354" max="4354" width="9.42578125" customWidth="1"/>
    <col min="4355" max="4355" width="3.140625" customWidth="1"/>
    <col min="4356" max="4357" width="8.85546875" customWidth="1"/>
    <col min="4358" max="4358" width="11.140625" customWidth="1"/>
    <col min="4359" max="4359" width="11" customWidth="1"/>
    <col min="4360" max="4363" width="8.85546875" customWidth="1"/>
    <col min="4364" max="4364" width="10.5703125" customWidth="1"/>
    <col min="4365" max="4365" width="11.5703125" customWidth="1"/>
    <col min="4366" max="4366" width="8.85546875" customWidth="1"/>
    <col min="4367" max="4367" width="12.28515625" customWidth="1"/>
    <col min="4368" max="4608" width="9.140625" customWidth="1"/>
    <col min="4609" max="4609" width="11.42578125" customWidth="1"/>
    <col min="4610" max="4610" width="9.42578125" customWidth="1"/>
    <col min="4611" max="4611" width="3.140625" customWidth="1"/>
    <col min="4612" max="4613" width="8.85546875" customWidth="1"/>
    <col min="4614" max="4614" width="11.140625" customWidth="1"/>
    <col min="4615" max="4615" width="11" customWidth="1"/>
    <col min="4616" max="4619" width="8.85546875" customWidth="1"/>
    <col min="4620" max="4620" width="10.5703125" customWidth="1"/>
    <col min="4621" max="4621" width="11.5703125" customWidth="1"/>
    <col min="4622" max="4622" width="8.85546875" customWidth="1"/>
    <col min="4623" max="4623" width="12.28515625" customWidth="1"/>
    <col min="4624" max="4864" width="9.140625" customWidth="1"/>
    <col min="4865" max="4865" width="11.42578125" customWidth="1"/>
    <col min="4866" max="4866" width="9.42578125" customWidth="1"/>
    <col min="4867" max="4867" width="3.140625" customWidth="1"/>
    <col min="4868" max="4869" width="8.85546875" customWidth="1"/>
    <col min="4870" max="4870" width="11.140625" customWidth="1"/>
    <col min="4871" max="4871" width="11" customWidth="1"/>
    <col min="4872" max="4875" width="8.85546875" customWidth="1"/>
    <col min="4876" max="4876" width="10.5703125" customWidth="1"/>
    <col min="4877" max="4877" width="11.5703125" customWidth="1"/>
    <col min="4878" max="4878" width="8.85546875" customWidth="1"/>
    <col min="4879" max="4879" width="12.28515625" customWidth="1"/>
    <col min="4880" max="5120" width="9.140625" customWidth="1"/>
    <col min="5121" max="5121" width="11.42578125" customWidth="1"/>
    <col min="5122" max="5122" width="9.42578125" customWidth="1"/>
    <col min="5123" max="5123" width="3.140625" customWidth="1"/>
    <col min="5124" max="5125" width="8.85546875" customWidth="1"/>
    <col min="5126" max="5126" width="11.140625" customWidth="1"/>
    <col min="5127" max="5127" width="11" customWidth="1"/>
    <col min="5128" max="5131" width="8.85546875" customWidth="1"/>
    <col min="5132" max="5132" width="10.5703125" customWidth="1"/>
    <col min="5133" max="5133" width="11.5703125" customWidth="1"/>
    <col min="5134" max="5134" width="8.85546875" customWidth="1"/>
    <col min="5135" max="5135" width="12.28515625" customWidth="1"/>
    <col min="5136" max="5376" width="9.140625" customWidth="1"/>
    <col min="5377" max="5377" width="11.42578125" customWidth="1"/>
    <col min="5378" max="5378" width="9.42578125" customWidth="1"/>
    <col min="5379" max="5379" width="3.140625" customWidth="1"/>
    <col min="5380" max="5381" width="8.85546875" customWidth="1"/>
    <col min="5382" max="5382" width="11.140625" customWidth="1"/>
    <col min="5383" max="5383" width="11" customWidth="1"/>
    <col min="5384" max="5387" width="8.85546875" customWidth="1"/>
    <col min="5388" max="5388" width="10.5703125" customWidth="1"/>
    <col min="5389" max="5389" width="11.5703125" customWidth="1"/>
    <col min="5390" max="5390" width="8.85546875" customWidth="1"/>
    <col min="5391" max="5391" width="12.28515625" customWidth="1"/>
    <col min="5392" max="5632" width="9.140625" customWidth="1"/>
    <col min="5633" max="5633" width="11.42578125" customWidth="1"/>
    <col min="5634" max="5634" width="9.42578125" customWidth="1"/>
    <col min="5635" max="5635" width="3.140625" customWidth="1"/>
    <col min="5636" max="5637" width="8.85546875" customWidth="1"/>
    <col min="5638" max="5638" width="11.140625" customWidth="1"/>
    <col min="5639" max="5639" width="11" customWidth="1"/>
    <col min="5640" max="5643" width="8.85546875" customWidth="1"/>
    <col min="5644" max="5644" width="10.5703125" customWidth="1"/>
    <col min="5645" max="5645" width="11.5703125" customWidth="1"/>
    <col min="5646" max="5646" width="8.85546875" customWidth="1"/>
    <col min="5647" max="5647" width="12.28515625" customWidth="1"/>
    <col min="5648" max="5888" width="9.140625" customWidth="1"/>
    <col min="5889" max="5889" width="11.42578125" customWidth="1"/>
    <col min="5890" max="5890" width="9.42578125" customWidth="1"/>
    <col min="5891" max="5891" width="3.140625" customWidth="1"/>
    <col min="5892" max="5893" width="8.85546875" customWidth="1"/>
    <col min="5894" max="5894" width="11.140625" customWidth="1"/>
    <col min="5895" max="5895" width="11" customWidth="1"/>
    <col min="5896" max="5899" width="8.85546875" customWidth="1"/>
    <col min="5900" max="5900" width="10.5703125" customWidth="1"/>
    <col min="5901" max="5901" width="11.5703125" customWidth="1"/>
    <col min="5902" max="5902" width="8.85546875" customWidth="1"/>
    <col min="5903" max="5903" width="12.28515625" customWidth="1"/>
    <col min="5904" max="6144" width="9.140625" customWidth="1"/>
    <col min="6145" max="6145" width="11.42578125" customWidth="1"/>
    <col min="6146" max="6146" width="9.42578125" customWidth="1"/>
    <col min="6147" max="6147" width="3.140625" customWidth="1"/>
    <col min="6148" max="6149" width="8.85546875" customWidth="1"/>
    <col min="6150" max="6150" width="11.140625" customWidth="1"/>
    <col min="6151" max="6151" width="11" customWidth="1"/>
    <col min="6152" max="6155" width="8.85546875" customWidth="1"/>
    <col min="6156" max="6156" width="10.5703125" customWidth="1"/>
    <col min="6157" max="6157" width="11.5703125" customWidth="1"/>
    <col min="6158" max="6158" width="8.85546875" customWidth="1"/>
    <col min="6159" max="6159" width="12.28515625" customWidth="1"/>
    <col min="6160" max="6400" width="9.140625" customWidth="1"/>
    <col min="6401" max="6401" width="11.42578125" customWidth="1"/>
    <col min="6402" max="6402" width="9.42578125" customWidth="1"/>
    <col min="6403" max="6403" width="3.140625" customWidth="1"/>
    <col min="6404" max="6405" width="8.85546875" customWidth="1"/>
    <col min="6406" max="6406" width="11.140625" customWidth="1"/>
    <col min="6407" max="6407" width="11" customWidth="1"/>
    <col min="6408" max="6411" width="8.85546875" customWidth="1"/>
    <col min="6412" max="6412" width="10.5703125" customWidth="1"/>
    <col min="6413" max="6413" width="11.5703125" customWidth="1"/>
    <col min="6414" max="6414" width="8.85546875" customWidth="1"/>
    <col min="6415" max="6415" width="12.28515625" customWidth="1"/>
    <col min="6416" max="6656" width="9.140625" customWidth="1"/>
    <col min="6657" max="6657" width="11.42578125" customWidth="1"/>
    <col min="6658" max="6658" width="9.42578125" customWidth="1"/>
    <col min="6659" max="6659" width="3.140625" customWidth="1"/>
    <col min="6660" max="6661" width="8.85546875" customWidth="1"/>
    <col min="6662" max="6662" width="11.140625" customWidth="1"/>
    <col min="6663" max="6663" width="11" customWidth="1"/>
    <col min="6664" max="6667" width="8.85546875" customWidth="1"/>
    <col min="6668" max="6668" width="10.5703125" customWidth="1"/>
    <col min="6669" max="6669" width="11.5703125" customWidth="1"/>
    <col min="6670" max="6670" width="8.85546875" customWidth="1"/>
    <col min="6671" max="6671" width="12.28515625" customWidth="1"/>
    <col min="6672" max="6912" width="9.140625" customWidth="1"/>
    <col min="6913" max="6913" width="11.42578125" customWidth="1"/>
    <col min="6914" max="6914" width="9.42578125" customWidth="1"/>
    <col min="6915" max="6915" width="3.140625" customWidth="1"/>
    <col min="6916" max="6917" width="8.85546875" customWidth="1"/>
    <col min="6918" max="6918" width="11.140625" customWidth="1"/>
    <col min="6919" max="6919" width="11" customWidth="1"/>
    <col min="6920" max="6923" width="8.85546875" customWidth="1"/>
    <col min="6924" max="6924" width="10.5703125" customWidth="1"/>
    <col min="6925" max="6925" width="11.5703125" customWidth="1"/>
    <col min="6926" max="6926" width="8.85546875" customWidth="1"/>
    <col min="6927" max="6927" width="12.28515625" customWidth="1"/>
    <col min="6928" max="7168" width="9.140625" customWidth="1"/>
    <col min="7169" max="7169" width="11.42578125" customWidth="1"/>
    <col min="7170" max="7170" width="9.42578125" customWidth="1"/>
    <col min="7171" max="7171" width="3.140625" customWidth="1"/>
    <col min="7172" max="7173" width="8.85546875" customWidth="1"/>
    <col min="7174" max="7174" width="11.140625" customWidth="1"/>
    <col min="7175" max="7175" width="11" customWidth="1"/>
    <col min="7176" max="7179" width="8.85546875" customWidth="1"/>
    <col min="7180" max="7180" width="10.5703125" customWidth="1"/>
    <col min="7181" max="7181" width="11.5703125" customWidth="1"/>
    <col min="7182" max="7182" width="8.85546875" customWidth="1"/>
    <col min="7183" max="7183" width="12.28515625" customWidth="1"/>
    <col min="7184" max="7424" width="9.140625" customWidth="1"/>
    <col min="7425" max="7425" width="11.42578125" customWidth="1"/>
    <col min="7426" max="7426" width="9.42578125" customWidth="1"/>
    <col min="7427" max="7427" width="3.140625" customWidth="1"/>
    <col min="7428" max="7429" width="8.85546875" customWidth="1"/>
    <col min="7430" max="7430" width="11.140625" customWidth="1"/>
    <col min="7431" max="7431" width="11" customWidth="1"/>
    <col min="7432" max="7435" width="8.85546875" customWidth="1"/>
    <col min="7436" max="7436" width="10.5703125" customWidth="1"/>
    <col min="7437" max="7437" width="11.5703125" customWidth="1"/>
    <col min="7438" max="7438" width="8.85546875" customWidth="1"/>
    <col min="7439" max="7439" width="12.28515625" customWidth="1"/>
    <col min="7440" max="7680" width="9.140625" customWidth="1"/>
    <col min="7681" max="7681" width="11.42578125" customWidth="1"/>
    <col min="7682" max="7682" width="9.42578125" customWidth="1"/>
    <col min="7683" max="7683" width="3.140625" customWidth="1"/>
    <col min="7684" max="7685" width="8.85546875" customWidth="1"/>
    <col min="7686" max="7686" width="11.140625" customWidth="1"/>
    <col min="7687" max="7687" width="11" customWidth="1"/>
    <col min="7688" max="7691" width="8.85546875" customWidth="1"/>
    <col min="7692" max="7692" width="10.5703125" customWidth="1"/>
    <col min="7693" max="7693" width="11.5703125" customWidth="1"/>
    <col min="7694" max="7694" width="8.85546875" customWidth="1"/>
    <col min="7695" max="7695" width="12.28515625" customWidth="1"/>
    <col min="7696" max="7936" width="9.140625" customWidth="1"/>
    <col min="7937" max="7937" width="11.42578125" customWidth="1"/>
    <col min="7938" max="7938" width="9.42578125" customWidth="1"/>
    <col min="7939" max="7939" width="3.140625" customWidth="1"/>
    <col min="7940" max="7941" width="8.85546875" customWidth="1"/>
    <col min="7942" max="7942" width="11.140625" customWidth="1"/>
    <col min="7943" max="7943" width="11" customWidth="1"/>
    <col min="7944" max="7947" width="8.85546875" customWidth="1"/>
    <col min="7948" max="7948" width="10.5703125" customWidth="1"/>
    <col min="7949" max="7949" width="11.5703125" customWidth="1"/>
    <col min="7950" max="7950" width="8.85546875" customWidth="1"/>
    <col min="7951" max="7951" width="12.28515625" customWidth="1"/>
    <col min="7952" max="8192" width="9.140625" customWidth="1"/>
    <col min="8193" max="8193" width="11.42578125" customWidth="1"/>
    <col min="8194" max="8194" width="9.42578125" customWidth="1"/>
    <col min="8195" max="8195" width="3.140625" customWidth="1"/>
    <col min="8196" max="8197" width="8.85546875" customWidth="1"/>
    <col min="8198" max="8198" width="11.140625" customWidth="1"/>
    <col min="8199" max="8199" width="11" customWidth="1"/>
    <col min="8200" max="8203" width="8.85546875" customWidth="1"/>
    <col min="8204" max="8204" width="10.5703125" customWidth="1"/>
    <col min="8205" max="8205" width="11.5703125" customWidth="1"/>
    <col min="8206" max="8206" width="8.85546875" customWidth="1"/>
    <col min="8207" max="8207" width="12.28515625" customWidth="1"/>
    <col min="8208" max="8448" width="9.140625" customWidth="1"/>
    <col min="8449" max="8449" width="11.42578125" customWidth="1"/>
    <col min="8450" max="8450" width="9.42578125" customWidth="1"/>
    <col min="8451" max="8451" width="3.140625" customWidth="1"/>
    <col min="8452" max="8453" width="8.85546875" customWidth="1"/>
    <col min="8454" max="8454" width="11.140625" customWidth="1"/>
    <col min="8455" max="8455" width="11" customWidth="1"/>
    <col min="8456" max="8459" width="8.85546875" customWidth="1"/>
    <col min="8460" max="8460" width="10.5703125" customWidth="1"/>
    <col min="8461" max="8461" width="11.5703125" customWidth="1"/>
    <col min="8462" max="8462" width="8.85546875" customWidth="1"/>
    <col min="8463" max="8463" width="12.28515625" customWidth="1"/>
    <col min="8464" max="8704" width="9.140625" customWidth="1"/>
    <col min="8705" max="8705" width="11.42578125" customWidth="1"/>
    <col min="8706" max="8706" width="9.42578125" customWidth="1"/>
    <col min="8707" max="8707" width="3.140625" customWidth="1"/>
    <col min="8708" max="8709" width="8.85546875" customWidth="1"/>
    <col min="8710" max="8710" width="11.140625" customWidth="1"/>
    <col min="8711" max="8711" width="11" customWidth="1"/>
    <col min="8712" max="8715" width="8.85546875" customWidth="1"/>
    <col min="8716" max="8716" width="10.5703125" customWidth="1"/>
    <col min="8717" max="8717" width="11.5703125" customWidth="1"/>
    <col min="8718" max="8718" width="8.85546875" customWidth="1"/>
    <col min="8719" max="8719" width="12.28515625" customWidth="1"/>
    <col min="8720" max="8960" width="9.140625" customWidth="1"/>
    <col min="8961" max="8961" width="11.42578125" customWidth="1"/>
    <col min="8962" max="8962" width="9.42578125" customWidth="1"/>
    <col min="8963" max="8963" width="3.140625" customWidth="1"/>
    <col min="8964" max="8965" width="8.85546875" customWidth="1"/>
    <col min="8966" max="8966" width="11.140625" customWidth="1"/>
    <col min="8967" max="8967" width="11" customWidth="1"/>
    <col min="8968" max="8971" width="8.85546875" customWidth="1"/>
    <col min="8972" max="8972" width="10.5703125" customWidth="1"/>
    <col min="8973" max="8973" width="11.5703125" customWidth="1"/>
    <col min="8974" max="8974" width="8.85546875" customWidth="1"/>
    <col min="8975" max="8975" width="12.28515625" customWidth="1"/>
    <col min="8976" max="9216" width="9.140625" customWidth="1"/>
    <col min="9217" max="9217" width="11.42578125" customWidth="1"/>
    <col min="9218" max="9218" width="9.42578125" customWidth="1"/>
    <col min="9219" max="9219" width="3.140625" customWidth="1"/>
    <col min="9220" max="9221" width="8.85546875" customWidth="1"/>
    <col min="9222" max="9222" width="11.140625" customWidth="1"/>
    <col min="9223" max="9223" width="11" customWidth="1"/>
    <col min="9224" max="9227" width="8.85546875" customWidth="1"/>
    <col min="9228" max="9228" width="10.5703125" customWidth="1"/>
    <col min="9229" max="9229" width="11.5703125" customWidth="1"/>
    <col min="9230" max="9230" width="8.85546875" customWidth="1"/>
    <col min="9231" max="9231" width="12.28515625" customWidth="1"/>
    <col min="9232" max="9472" width="9.140625" customWidth="1"/>
    <col min="9473" max="9473" width="11.42578125" customWidth="1"/>
    <col min="9474" max="9474" width="9.42578125" customWidth="1"/>
    <col min="9475" max="9475" width="3.140625" customWidth="1"/>
    <col min="9476" max="9477" width="8.85546875" customWidth="1"/>
    <col min="9478" max="9478" width="11.140625" customWidth="1"/>
    <col min="9479" max="9479" width="11" customWidth="1"/>
    <col min="9480" max="9483" width="8.85546875" customWidth="1"/>
    <col min="9484" max="9484" width="10.5703125" customWidth="1"/>
    <col min="9485" max="9485" width="11.5703125" customWidth="1"/>
    <col min="9486" max="9486" width="8.85546875" customWidth="1"/>
    <col min="9487" max="9487" width="12.28515625" customWidth="1"/>
    <col min="9488" max="9728" width="9.140625" customWidth="1"/>
    <col min="9729" max="9729" width="11.42578125" customWidth="1"/>
    <col min="9730" max="9730" width="9.42578125" customWidth="1"/>
    <col min="9731" max="9731" width="3.140625" customWidth="1"/>
    <col min="9732" max="9733" width="8.85546875" customWidth="1"/>
    <col min="9734" max="9734" width="11.140625" customWidth="1"/>
    <col min="9735" max="9735" width="11" customWidth="1"/>
    <col min="9736" max="9739" width="8.85546875" customWidth="1"/>
    <col min="9740" max="9740" width="10.5703125" customWidth="1"/>
    <col min="9741" max="9741" width="11.5703125" customWidth="1"/>
    <col min="9742" max="9742" width="8.85546875" customWidth="1"/>
    <col min="9743" max="9743" width="12.28515625" customWidth="1"/>
    <col min="9744" max="9984" width="9.140625" customWidth="1"/>
    <col min="9985" max="9985" width="11.42578125" customWidth="1"/>
    <col min="9986" max="9986" width="9.42578125" customWidth="1"/>
    <col min="9987" max="9987" width="3.140625" customWidth="1"/>
    <col min="9988" max="9989" width="8.85546875" customWidth="1"/>
    <col min="9990" max="9990" width="11.140625" customWidth="1"/>
    <col min="9991" max="9991" width="11" customWidth="1"/>
    <col min="9992" max="9995" width="8.85546875" customWidth="1"/>
    <col min="9996" max="9996" width="10.5703125" customWidth="1"/>
    <col min="9997" max="9997" width="11.5703125" customWidth="1"/>
    <col min="9998" max="9998" width="8.85546875" customWidth="1"/>
    <col min="9999" max="9999" width="12.28515625" customWidth="1"/>
    <col min="10000" max="10240" width="9.140625" customWidth="1"/>
    <col min="10241" max="10241" width="11.42578125" customWidth="1"/>
    <col min="10242" max="10242" width="9.42578125" customWidth="1"/>
    <col min="10243" max="10243" width="3.140625" customWidth="1"/>
    <col min="10244" max="10245" width="8.85546875" customWidth="1"/>
    <col min="10246" max="10246" width="11.140625" customWidth="1"/>
    <col min="10247" max="10247" width="11" customWidth="1"/>
    <col min="10248" max="10251" width="8.85546875" customWidth="1"/>
    <col min="10252" max="10252" width="10.5703125" customWidth="1"/>
    <col min="10253" max="10253" width="11.5703125" customWidth="1"/>
    <col min="10254" max="10254" width="8.85546875" customWidth="1"/>
    <col min="10255" max="10255" width="12.28515625" customWidth="1"/>
    <col min="10256" max="10496" width="9.140625" customWidth="1"/>
    <col min="10497" max="10497" width="11.42578125" customWidth="1"/>
    <col min="10498" max="10498" width="9.42578125" customWidth="1"/>
    <col min="10499" max="10499" width="3.140625" customWidth="1"/>
    <col min="10500" max="10501" width="8.85546875" customWidth="1"/>
    <col min="10502" max="10502" width="11.140625" customWidth="1"/>
    <col min="10503" max="10503" width="11" customWidth="1"/>
    <col min="10504" max="10507" width="8.85546875" customWidth="1"/>
    <col min="10508" max="10508" width="10.5703125" customWidth="1"/>
    <col min="10509" max="10509" width="11.5703125" customWidth="1"/>
    <col min="10510" max="10510" width="8.85546875" customWidth="1"/>
    <col min="10511" max="10511" width="12.28515625" customWidth="1"/>
    <col min="10512" max="10752" width="9.140625" customWidth="1"/>
    <col min="10753" max="10753" width="11.42578125" customWidth="1"/>
    <col min="10754" max="10754" width="9.42578125" customWidth="1"/>
    <col min="10755" max="10755" width="3.140625" customWidth="1"/>
    <col min="10756" max="10757" width="8.85546875" customWidth="1"/>
    <col min="10758" max="10758" width="11.140625" customWidth="1"/>
    <col min="10759" max="10759" width="11" customWidth="1"/>
    <col min="10760" max="10763" width="8.85546875" customWidth="1"/>
    <col min="10764" max="10764" width="10.5703125" customWidth="1"/>
    <col min="10765" max="10765" width="11.5703125" customWidth="1"/>
    <col min="10766" max="10766" width="8.85546875" customWidth="1"/>
    <col min="10767" max="10767" width="12.28515625" customWidth="1"/>
    <col min="10768" max="11008" width="9.140625" customWidth="1"/>
    <col min="11009" max="11009" width="11.42578125" customWidth="1"/>
    <col min="11010" max="11010" width="9.42578125" customWidth="1"/>
    <col min="11011" max="11011" width="3.140625" customWidth="1"/>
    <col min="11012" max="11013" width="8.85546875" customWidth="1"/>
    <col min="11014" max="11014" width="11.140625" customWidth="1"/>
    <col min="11015" max="11015" width="11" customWidth="1"/>
    <col min="11016" max="11019" width="8.85546875" customWidth="1"/>
    <col min="11020" max="11020" width="10.5703125" customWidth="1"/>
    <col min="11021" max="11021" width="11.5703125" customWidth="1"/>
    <col min="11022" max="11022" width="8.85546875" customWidth="1"/>
    <col min="11023" max="11023" width="12.28515625" customWidth="1"/>
    <col min="11024" max="11264" width="9.140625" customWidth="1"/>
    <col min="11265" max="11265" width="11.42578125" customWidth="1"/>
    <col min="11266" max="11266" width="9.42578125" customWidth="1"/>
    <col min="11267" max="11267" width="3.140625" customWidth="1"/>
    <col min="11268" max="11269" width="8.85546875" customWidth="1"/>
    <col min="11270" max="11270" width="11.140625" customWidth="1"/>
    <col min="11271" max="11271" width="11" customWidth="1"/>
    <col min="11272" max="11275" width="8.85546875" customWidth="1"/>
    <col min="11276" max="11276" width="10.5703125" customWidth="1"/>
    <col min="11277" max="11277" width="11.5703125" customWidth="1"/>
    <col min="11278" max="11278" width="8.85546875" customWidth="1"/>
    <col min="11279" max="11279" width="12.28515625" customWidth="1"/>
    <col min="11280" max="11520" width="9.140625" customWidth="1"/>
    <col min="11521" max="11521" width="11.42578125" customWidth="1"/>
    <col min="11522" max="11522" width="9.42578125" customWidth="1"/>
    <col min="11523" max="11523" width="3.140625" customWidth="1"/>
    <col min="11524" max="11525" width="8.85546875" customWidth="1"/>
    <col min="11526" max="11526" width="11.140625" customWidth="1"/>
    <col min="11527" max="11527" width="11" customWidth="1"/>
    <col min="11528" max="11531" width="8.85546875" customWidth="1"/>
    <col min="11532" max="11532" width="10.5703125" customWidth="1"/>
    <col min="11533" max="11533" width="11.5703125" customWidth="1"/>
    <col min="11534" max="11534" width="8.85546875" customWidth="1"/>
    <col min="11535" max="11535" width="12.28515625" customWidth="1"/>
    <col min="11536" max="11776" width="9.140625" customWidth="1"/>
    <col min="11777" max="11777" width="11.42578125" customWidth="1"/>
    <col min="11778" max="11778" width="9.42578125" customWidth="1"/>
    <col min="11779" max="11779" width="3.140625" customWidth="1"/>
    <col min="11780" max="11781" width="8.85546875" customWidth="1"/>
    <col min="11782" max="11782" width="11.140625" customWidth="1"/>
    <col min="11783" max="11783" width="11" customWidth="1"/>
    <col min="11784" max="11787" width="8.85546875" customWidth="1"/>
    <col min="11788" max="11788" width="10.5703125" customWidth="1"/>
    <col min="11789" max="11789" width="11.5703125" customWidth="1"/>
    <col min="11790" max="11790" width="8.85546875" customWidth="1"/>
    <col min="11791" max="11791" width="12.28515625" customWidth="1"/>
    <col min="11792" max="12032" width="9.140625" customWidth="1"/>
    <col min="12033" max="12033" width="11.42578125" customWidth="1"/>
    <col min="12034" max="12034" width="9.42578125" customWidth="1"/>
    <col min="12035" max="12035" width="3.140625" customWidth="1"/>
    <col min="12036" max="12037" width="8.85546875" customWidth="1"/>
    <col min="12038" max="12038" width="11.140625" customWidth="1"/>
    <col min="12039" max="12039" width="11" customWidth="1"/>
    <col min="12040" max="12043" width="8.85546875" customWidth="1"/>
    <col min="12044" max="12044" width="10.5703125" customWidth="1"/>
    <col min="12045" max="12045" width="11.5703125" customWidth="1"/>
    <col min="12046" max="12046" width="8.85546875" customWidth="1"/>
    <col min="12047" max="12047" width="12.28515625" customWidth="1"/>
    <col min="12048" max="12288" width="9.140625" customWidth="1"/>
    <col min="12289" max="12289" width="11.42578125" customWidth="1"/>
    <col min="12290" max="12290" width="9.42578125" customWidth="1"/>
    <col min="12291" max="12291" width="3.140625" customWidth="1"/>
    <col min="12292" max="12293" width="8.85546875" customWidth="1"/>
    <col min="12294" max="12294" width="11.140625" customWidth="1"/>
    <col min="12295" max="12295" width="11" customWidth="1"/>
    <col min="12296" max="12299" width="8.85546875" customWidth="1"/>
    <col min="12300" max="12300" width="10.5703125" customWidth="1"/>
    <col min="12301" max="12301" width="11.5703125" customWidth="1"/>
    <col min="12302" max="12302" width="8.85546875" customWidth="1"/>
    <col min="12303" max="12303" width="12.28515625" customWidth="1"/>
    <col min="12304" max="12544" width="9.140625" customWidth="1"/>
    <col min="12545" max="12545" width="11.42578125" customWidth="1"/>
    <col min="12546" max="12546" width="9.42578125" customWidth="1"/>
    <col min="12547" max="12547" width="3.140625" customWidth="1"/>
    <col min="12548" max="12549" width="8.85546875" customWidth="1"/>
    <col min="12550" max="12550" width="11.140625" customWidth="1"/>
    <col min="12551" max="12551" width="11" customWidth="1"/>
    <col min="12552" max="12555" width="8.85546875" customWidth="1"/>
    <col min="12556" max="12556" width="10.5703125" customWidth="1"/>
    <col min="12557" max="12557" width="11.5703125" customWidth="1"/>
    <col min="12558" max="12558" width="8.85546875" customWidth="1"/>
    <col min="12559" max="12559" width="12.28515625" customWidth="1"/>
    <col min="12560" max="12800" width="9.140625" customWidth="1"/>
    <col min="12801" max="12801" width="11.42578125" customWidth="1"/>
    <col min="12802" max="12802" width="9.42578125" customWidth="1"/>
    <col min="12803" max="12803" width="3.140625" customWidth="1"/>
    <col min="12804" max="12805" width="8.85546875" customWidth="1"/>
    <col min="12806" max="12806" width="11.140625" customWidth="1"/>
    <col min="12807" max="12807" width="11" customWidth="1"/>
    <col min="12808" max="12811" width="8.85546875" customWidth="1"/>
    <col min="12812" max="12812" width="10.5703125" customWidth="1"/>
    <col min="12813" max="12813" width="11.5703125" customWidth="1"/>
    <col min="12814" max="12814" width="8.85546875" customWidth="1"/>
    <col min="12815" max="12815" width="12.28515625" customWidth="1"/>
    <col min="12816" max="13056" width="9.140625" customWidth="1"/>
    <col min="13057" max="13057" width="11.42578125" customWidth="1"/>
    <col min="13058" max="13058" width="9.42578125" customWidth="1"/>
    <col min="13059" max="13059" width="3.140625" customWidth="1"/>
    <col min="13060" max="13061" width="8.85546875" customWidth="1"/>
    <col min="13062" max="13062" width="11.140625" customWidth="1"/>
    <col min="13063" max="13063" width="11" customWidth="1"/>
    <col min="13064" max="13067" width="8.85546875" customWidth="1"/>
    <col min="13068" max="13068" width="10.5703125" customWidth="1"/>
    <col min="13069" max="13069" width="11.5703125" customWidth="1"/>
    <col min="13070" max="13070" width="8.85546875" customWidth="1"/>
    <col min="13071" max="13071" width="12.28515625" customWidth="1"/>
    <col min="13072" max="13312" width="9.140625" customWidth="1"/>
    <col min="13313" max="13313" width="11.42578125" customWidth="1"/>
    <col min="13314" max="13314" width="9.42578125" customWidth="1"/>
    <col min="13315" max="13315" width="3.140625" customWidth="1"/>
    <col min="13316" max="13317" width="8.85546875" customWidth="1"/>
    <col min="13318" max="13318" width="11.140625" customWidth="1"/>
    <col min="13319" max="13319" width="11" customWidth="1"/>
    <col min="13320" max="13323" width="8.85546875" customWidth="1"/>
    <col min="13324" max="13324" width="10.5703125" customWidth="1"/>
    <col min="13325" max="13325" width="11.5703125" customWidth="1"/>
    <col min="13326" max="13326" width="8.85546875" customWidth="1"/>
    <col min="13327" max="13327" width="12.28515625" customWidth="1"/>
    <col min="13328" max="13568" width="9.140625" customWidth="1"/>
    <col min="13569" max="13569" width="11.42578125" customWidth="1"/>
    <col min="13570" max="13570" width="9.42578125" customWidth="1"/>
    <col min="13571" max="13571" width="3.140625" customWidth="1"/>
    <col min="13572" max="13573" width="8.85546875" customWidth="1"/>
    <col min="13574" max="13574" width="11.140625" customWidth="1"/>
    <col min="13575" max="13575" width="11" customWidth="1"/>
    <col min="13576" max="13579" width="8.85546875" customWidth="1"/>
    <col min="13580" max="13580" width="10.5703125" customWidth="1"/>
    <col min="13581" max="13581" width="11.5703125" customWidth="1"/>
    <col min="13582" max="13582" width="8.85546875" customWidth="1"/>
    <col min="13583" max="13583" width="12.28515625" customWidth="1"/>
    <col min="13584" max="13824" width="9.140625" customWidth="1"/>
    <col min="13825" max="13825" width="11.42578125" customWidth="1"/>
    <col min="13826" max="13826" width="9.42578125" customWidth="1"/>
    <col min="13827" max="13827" width="3.140625" customWidth="1"/>
    <col min="13828" max="13829" width="8.85546875" customWidth="1"/>
    <col min="13830" max="13830" width="11.140625" customWidth="1"/>
    <col min="13831" max="13831" width="11" customWidth="1"/>
    <col min="13832" max="13835" width="8.85546875" customWidth="1"/>
    <col min="13836" max="13836" width="10.5703125" customWidth="1"/>
    <col min="13837" max="13837" width="11.5703125" customWidth="1"/>
    <col min="13838" max="13838" width="8.85546875" customWidth="1"/>
    <col min="13839" max="13839" width="12.28515625" customWidth="1"/>
    <col min="13840" max="14080" width="9.140625" customWidth="1"/>
    <col min="14081" max="14081" width="11.42578125" customWidth="1"/>
    <col min="14082" max="14082" width="9.42578125" customWidth="1"/>
    <col min="14083" max="14083" width="3.140625" customWidth="1"/>
    <col min="14084" max="14085" width="8.85546875" customWidth="1"/>
    <col min="14086" max="14086" width="11.140625" customWidth="1"/>
    <col min="14087" max="14087" width="11" customWidth="1"/>
    <col min="14088" max="14091" width="8.85546875" customWidth="1"/>
    <col min="14092" max="14092" width="10.5703125" customWidth="1"/>
    <col min="14093" max="14093" width="11.5703125" customWidth="1"/>
    <col min="14094" max="14094" width="8.85546875" customWidth="1"/>
    <col min="14095" max="14095" width="12.28515625" customWidth="1"/>
    <col min="14096" max="14336" width="9.140625" customWidth="1"/>
    <col min="14337" max="14337" width="11.42578125" customWidth="1"/>
    <col min="14338" max="14338" width="9.42578125" customWidth="1"/>
    <col min="14339" max="14339" width="3.140625" customWidth="1"/>
    <col min="14340" max="14341" width="8.85546875" customWidth="1"/>
    <col min="14342" max="14342" width="11.140625" customWidth="1"/>
    <col min="14343" max="14343" width="11" customWidth="1"/>
    <col min="14344" max="14347" width="8.85546875" customWidth="1"/>
    <col min="14348" max="14348" width="10.5703125" customWidth="1"/>
    <col min="14349" max="14349" width="11.5703125" customWidth="1"/>
    <col min="14350" max="14350" width="8.85546875" customWidth="1"/>
    <col min="14351" max="14351" width="12.28515625" customWidth="1"/>
    <col min="14352" max="14592" width="9.140625" customWidth="1"/>
    <col min="14593" max="14593" width="11.42578125" customWidth="1"/>
    <col min="14594" max="14594" width="9.42578125" customWidth="1"/>
    <col min="14595" max="14595" width="3.140625" customWidth="1"/>
    <col min="14596" max="14597" width="8.85546875" customWidth="1"/>
    <col min="14598" max="14598" width="11.140625" customWidth="1"/>
    <col min="14599" max="14599" width="11" customWidth="1"/>
    <col min="14600" max="14603" width="8.85546875" customWidth="1"/>
    <col min="14604" max="14604" width="10.5703125" customWidth="1"/>
    <col min="14605" max="14605" width="11.5703125" customWidth="1"/>
    <col min="14606" max="14606" width="8.85546875" customWidth="1"/>
    <col min="14607" max="14607" width="12.28515625" customWidth="1"/>
    <col min="14608" max="14848" width="9.140625" customWidth="1"/>
    <col min="14849" max="14849" width="11.42578125" customWidth="1"/>
    <col min="14850" max="14850" width="9.42578125" customWidth="1"/>
    <col min="14851" max="14851" width="3.140625" customWidth="1"/>
    <col min="14852" max="14853" width="8.85546875" customWidth="1"/>
    <col min="14854" max="14854" width="11.140625" customWidth="1"/>
    <col min="14855" max="14855" width="11" customWidth="1"/>
    <col min="14856" max="14859" width="8.85546875" customWidth="1"/>
    <col min="14860" max="14860" width="10.5703125" customWidth="1"/>
    <col min="14861" max="14861" width="11.5703125" customWidth="1"/>
    <col min="14862" max="14862" width="8.85546875" customWidth="1"/>
    <col min="14863" max="14863" width="12.28515625" customWidth="1"/>
    <col min="14864" max="15104" width="9.140625" customWidth="1"/>
    <col min="15105" max="15105" width="11.42578125" customWidth="1"/>
    <col min="15106" max="15106" width="9.42578125" customWidth="1"/>
    <col min="15107" max="15107" width="3.140625" customWidth="1"/>
    <col min="15108" max="15109" width="8.85546875" customWidth="1"/>
    <col min="15110" max="15110" width="11.140625" customWidth="1"/>
    <col min="15111" max="15111" width="11" customWidth="1"/>
    <col min="15112" max="15115" width="8.85546875" customWidth="1"/>
    <col min="15116" max="15116" width="10.5703125" customWidth="1"/>
    <col min="15117" max="15117" width="11.5703125" customWidth="1"/>
    <col min="15118" max="15118" width="8.85546875" customWidth="1"/>
    <col min="15119" max="15119" width="12.28515625" customWidth="1"/>
    <col min="15120" max="15360" width="9.140625" customWidth="1"/>
    <col min="15361" max="15361" width="11.42578125" customWidth="1"/>
    <col min="15362" max="15362" width="9.42578125" customWidth="1"/>
    <col min="15363" max="15363" width="3.140625" customWidth="1"/>
    <col min="15364" max="15365" width="8.85546875" customWidth="1"/>
    <col min="15366" max="15366" width="11.140625" customWidth="1"/>
    <col min="15367" max="15367" width="11" customWidth="1"/>
    <col min="15368" max="15371" width="8.85546875" customWidth="1"/>
    <col min="15372" max="15372" width="10.5703125" customWidth="1"/>
    <col min="15373" max="15373" width="11.5703125" customWidth="1"/>
    <col min="15374" max="15374" width="8.85546875" customWidth="1"/>
    <col min="15375" max="15375" width="12.28515625" customWidth="1"/>
    <col min="15376" max="15616" width="9.140625" customWidth="1"/>
    <col min="15617" max="15617" width="11.42578125" customWidth="1"/>
    <col min="15618" max="15618" width="9.42578125" customWidth="1"/>
    <col min="15619" max="15619" width="3.140625" customWidth="1"/>
    <col min="15620" max="15621" width="8.85546875" customWidth="1"/>
    <col min="15622" max="15622" width="11.140625" customWidth="1"/>
    <col min="15623" max="15623" width="11" customWidth="1"/>
    <col min="15624" max="15627" width="8.85546875" customWidth="1"/>
    <col min="15628" max="15628" width="10.5703125" customWidth="1"/>
    <col min="15629" max="15629" width="11.5703125" customWidth="1"/>
    <col min="15630" max="15630" width="8.85546875" customWidth="1"/>
    <col min="15631" max="15631" width="12.28515625" customWidth="1"/>
    <col min="15632" max="15872" width="9.140625" customWidth="1"/>
    <col min="15873" max="15873" width="11.42578125" customWidth="1"/>
    <col min="15874" max="15874" width="9.42578125" customWidth="1"/>
    <col min="15875" max="15875" width="3.140625" customWidth="1"/>
    <col min="15876" max="15877" width="8.85546875" customWidth="1"/>
    <col min="15878" max="15878" width="11.140625" customWidth="1"/>
    <col min="15879" max="15879" width="11" customWidth="1"/>
    <col min="15880" max="15883" width="8.85546875" customWidth="1"/>
    <col min="15884" max="15884" width="10.5703125" customWidth="1"/>
    <col min="15885" max="15885" width="11.5703125" customWidth="1"/>
    <col min="15886" max="15886" width="8.85546875" customWidth="1"/>
    <col min="15887" max="15887" width="12.28515625" customWidth="1"/>
    <col min="15888" max="16128" width="9.140625" customWidth="1"/>
    <col min="16129" max="16129" width="11.42578125" customWidth="1"/>
    <col min="16130" max="16130" width="9.42578125" customWidth="1"/>
    <col min="16131" max="16131" width="3.140625" customWidth="1"/>
    <col min="16132" max="16133" width="8.85546875" customWidth="1"/>
    <col min="16134" max="16134" width="11.140625" customWidth="1"/>
    <col min="16135" max="16135" width="11" customWidth="1"/>
    <col min="16136" max="16139" width="8.85546875" customWidth="1"/>
    <col min="16140" max="16140" width="10.5703125" customWidth="1"/>
    <col min="16141" max="16141" width="11.5703125" customWidth="1"/>
    <col min="16142" max="16142" width="8.85546875" customWidth="1"/>
    <col min="16143" max="16143" width="12.28515625" customWidth="1"/>
    <col min="16144" max="16384" width="9.140625" customWidth="1"/>
  </cols>
  <sheetData>
    <row r="1" spans="1:15" s="322" customFormat="1" ht="37.5" customHeight="1" x14ac:dyDescent="0.2">
      <c r="A1" s="327"/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484" t="s">
        <v>333</v>
      </c>
      <c r="N1" s="484"/>
      <c r="O1" s="484"/>
    </row>
    <row r="2" spans="1:15" ht="22.5" customHeight="1" x14ac:dyDescent="0.25">
      <c r="A2" s="481" t="s">
        <v>10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</row>
    <row r="3" spans="1:15" x14ac:dyDescent="0.25">
      <c r="A3" s="482" t="s">
        <v>11</v>
      </c>
      <c r="B3" s="483" t="s">
        <v>158</v>
      </c>
      <c r="C3" s="483"/>
      <c r="D3" s="482" t="s">
        <v>12</v>
      </c>
      <c r="E3" s="482"/>
      <c r="F3" s="482"/>
      <c r="G3" s="482"/>
      <c r="H3" s="482"/>
      <c r="I3" s="482"/>
      <c r="J3" s="482" t="s">
        <v>93</v>
      </c>
      <c r="K3" s="482"/>
      <c r="L3" s="482"/>
      <c r="M3" s="482"/>
      <c r="N3" s="482"/>
      <c r="O3" s="482"/>
    </row>
    <row r="4" spans="1:15" ht="54" customHeight="1" x14ac:dyDescent="0.25">
      <c r="A4" s="482"/>
      <c r="B4" s="483"/>
      <c r="C4" s="483"/>
      <c r="D4" s="15" t="s">
        <v>13</v>
      </c>
      <c r="E4" s="15" t="s">
        <v>14</v>
      </c>
      <c r="F4" s="16" t="s">
        <v>15</v>
      </c>
      <c r="G4" s="16" t="s">
        <v>16</v>
      </c>
      <c r="H4" s="15" t="s">
        <v>17</v>
      </c>
      <c r="I4" s="15" t="s">
        <v>18</v>
      </c>
      <c r="J4" s="15" t="s">
        <v>13</v>
      </c>
      <c r="K4" s="15" t="s">
        <v>14</v>
      </c>
      <c r="L4" s="16" t="s">
        <v>15</v>
      </c>
      <c r="M4" s="16" t="s">
        <v>16</v>
      </c>
      <c r="N4" s="15" t="s">
        <v>17</v>
      </c>
      <c r="O4" s="15" t="s">
        <v>18</v>
      </c>
    </row>
    <row r="5" spans="1:15" x14ac:dyDescent="0.25">
      <c r="A5" s="479" t="s">
        <v>19</v>
      </c>
      <c r="B5" s="10" t="s">
        <v>20</v>
      </c>
      <c r="C5" s="11" t="s">
        <v>21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25">
      <c r="A6" s="479"/>
      <c r="B6" s="10" t="s">
        <v>20</v>
      </c>
      <c r="C6" s="11" t="s">
        <v>22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5">
      <c r="A7" s="479"/>
      <c r="B7" s="10" t="s">
        <v>23</v>
      </c>
      <c r="C7" s="11" t="s">
        <v>21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5">
      <c r="A8" s="479"/>
      <c r="B8" s="10" t="s">
        <v>23</v>
      </c>
      <c r="C8" s="11" t="s">
        <v>22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x14ac:dyDescent="0.25">
      <c r="A9" s="479"/>
      <c r="B9" s="10" t="s">
        <v>24</v>
      </c>
      <c r="C9" s="11" t="s">
        <v>21</v>
      </c>
      <c r="D9" s="12"/>
      <c r="E9" s="13">
        <v>1</v>
      </c>
      <c r="F9" s="12"/>
      <c r="G9" s="12"/>
      <c r="H9" s="12"/>
      <c r="I9" s="13">
        <v>1</v>
      </c>
      <c r="J9" s="12"/>
      <c r="K9" s="13">
        <v>316</v>
      </c>
      <c r="L9" s="12"/>
      <c r="M9" s="12"/>
      <c r="N9" s="12"/>
      <c r="O9" s="13">
        <v>316</v>
      </c>
    </row>
    <row r="10" spans="1:15" x14ac:dyDescent="0.25">
      <c r="A10" s="479"/>
      <c r="B10" s="10" t="s">
        <v>24</v>
      </c>
      <c r="C10" s="11" t="s">
        <v>22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5">
      <c r="A11" s="479"/>
      <c r="B11" s="10" t="s">
        <v>25</v>
      </c>
      <c r="C11" s="11" t="s">
        <v>21</v>
      </c>
      <c r="D11" s="13">
        <v>68</v>
      </c>
      <c r="E11" s="13">
        <v>17</v>
      </c>
      <c r="F11" s="13">
        <v>12</v>
      </c>
      <c r="G11" s="13">
        <v>41</v>
      </c>
      <c r="H11" s="13">
        <v>6</v>
      </c>
      <c r="I11" s="13">
        <v>144</v>
      </c>
      <c r="J11" s="14">
        <v>6752</v>
      </c>
      <c r="K11" s="14">
        <v>1688</v>
      </c>
      <c r="L11" s="14">
        <v>1192</v>
      </c>
      <c r="M11" s="14">
        <v>4071</v>
      </c>
      <c r="N11" s="13">
        <v>596</v>
      </c>
      <c r="O11" s="14">
        <v>14299</v>
      </c>
    </row>
    <row r="12" spans="1:15" x14ac:dyDescent="0.25">
      <c r="A12" s="479"/>
      <c r="B12" s="10" t="s">
        <v>25</v>
      </c>
      <c r="C12" s="11" t="s">
        <v>22</v>
      </c>
      <c r="D12" s="13">
        <v>56</v>
      </c>
      <c r="E12" s="13">
        <v>13</v>
      </c>
      <c r="F12" s="13">
        <v>14</v>
      </c>
      <c r="G12" s="13">
        <v>26</v>
      </c>
      <c r="H12" s="13">
        <v>5</v>
      </c>
      <c r="I12" s="13">
        <v>114</v>
      </c>
      <c r="J12" s="14">
        <v>10846</v>
      </c>
      <c r="K12" s="14">
        <v>2518</v>
      </c>
      <c r="L12" s="14">
        <v>2711</v>
      </c>
      <c r="M12" s="14">
        <v>5036</v>
      </c>
      <c r="N12" s="13">
        <v>968</v>
      </c>
      <c r="O12" s="14">
        <v>22079</v>
      </c>
    </row>
    <row r="13" spans="1:15" x14ac:dyDescent="0.25">
      <c r="A13" s="479"/>
      <c r="B13" s="10" t="s">
        <v>26</v>
      </c>
      <c r="C13" s="11" t="s">
        <v>21</v>
      </c>
      <c r="D13" s="14">
        <v>2512</v>
      </c>
      <c r="E13" s="13">
        <v>821</v>
      </c>
      <c r="F13" s="13">
        <v>650</v>
      </c>
      <c r="G13" s="14">
        <v>1243</v>
      </c>
      <c r="H13" s="13">
        <v>125</v>
      </c>
      <c r="I13" s="14">
        <v>5351</v>
      </c>
      <c r="J13" s="14">
        <v>246107</v>
      </c>
      <c r="K13" s="14">
        <v>80435</v>
      </c>
      <c r="L13" s="14">
        <v>63682</v>
      </c>
      <c r="M13" s="14">
        <v>121780</v>
      </c>
      <c r="N13" s="14">
        <v>12247</v>
      </c>
      <c r="O13" s="14">
        <v>524251</v>
      </c>
    </row>
    <row r="14" spans="1:15" x14ac:dyDescent="0.25">
      <c r="A14" s="479"/>
      <c r="B14" s="10" t="s">
        <v>27</v>
      </c>
      <c r="C14" s="11" t="s">
        <v>22</v>
      </c>
      <c r="D14" s="14">
        <v>3009</v>
      </c>
      <c r="E14" s="13">
        <v>922</v>
      </c>
      <c r="F14" s="13">
        <v>711</v>
      </c>
      <c r="G14" s="14">
        <v>1420</v>
      </c>
      <c r="H14" s="13">
        <v>162</v>
      </c>
      <c r="I14" s="14">
        <v>6224</v>
      </c>
      <c r="J14" s="14">
        <v>600830</v>
      </c>
      <c r="K14" s="14">
        <v>184103</v>
      </c>
      <c r="L14" s="14">
        <v>141971</v>
      </c>
      <c r="M14" s="14">
        <v>283542</v>
      </c>
      <c r="N14" s="14">
        <v>32348</v>
      </c>
      <c r="O14" s="14">
        <v>1242794</v>
      </c>
    </row>
    <row r="15" spans="1:15" x14ac:dyDescent="0.25">
      <c r="A15" s="479"/>
      <c r="B15" s="10" t="s">
        <v>28</v>
      </c>
      <c r="C15" s="11" t="s">
        <v>21</v>
      </c>
      <c r="D15" s="13">
        <v>575</v>
      </c>
      <c r="E15" s="13">
        <v>194</v>
      </c>
      <c r="F15" s="13">
        <v>98</v>
      </c>
      <c r="G15" s="13">
        <v>350</v>
      </c>
      <c r="H15" s="13">
        <v>20</v>
      </c>
      <c r="I15" s="14">
        <v>1237</v>
      </c>
      <c r="J15" s="14">
        <v>97832</v>
      </c>
      <c r="K15" s="14">
        <v>33008</v>
      </c>
      <c r="L15" s="14">
        <v>16674</v>
      </c>
      <c r="M15" s="14">
        <v>59550</v>
      </c>
      <c r="N15" s="14">
        <v>3403</v>
      </c>
      <c r="O15" s="14">
        <v>210467</v>
      </c>
    </row>
    <row r="16" spans="1:15" x14ac:dyDescent="0.25">
      <c r="A16" s="479"/>
      <c r="B16" s="10" t="s">
        <v>29</v>
      </c>
      <c r="C16" s="11" t="s">
        <v>22</v>
      </c>
      <c r="D16" s="14">
        <v>1555</v>
      </c>
      <c r="E16" s="13">
        <v>475</v>
      </c>
      <c r="F16" s="13">
        <v>290</v>
      </c>
      <c r="G16" s="14">
        <v>1001</v>
      </c>
      <c r="H16" s="13">
        <v>50</v>
      </c>
      <c r="I16" s="14">
        <v>3371</v>
      </c>
      <c r="J16" s="14">
        <v>339236</v>
      </c>
      <c r="K16" s="14">
        <v>103625</v>
      </c>
      <c r="L16" s="14">
        <v>63266</v>
      </c>
      <c r="M16" s="14">
        <v>218377</v>
      </c>
      <c r="N16" s="14">
        <v>10908</v>
      </c>
      <c r="O16" s="14">
        <v>735412</v>
      </c>
    </row>
    <row r="17" spans="1:15" x14ac:dyDescent="0.25">
      <c r="A17" s="479"/>
      <c r="B17" s="480" t="s">
        <v>18</v>
      </c>
      <c r="C17" s="480"/>
      <c r="D17" s="14">
        <v>7775</v>
      </c>
      <c r="E17" s="14">
        <v>2443</v>
      </c>
      <c r="F17" s="14">
        <v>1775</v>
      </c>
      <c r="G17" s="14">
        <v>4081</v>
      </c>
      <c r="H17" s="13">
        <v>368</v>
      </c>
      <c r="I17" s="158">
        <v>16442</v>
      </c>
      <c r="J17" s="14">
        <v>1301603</v>
      </c>
      <c r="K17" s="14">
        <v>405693</v>
      </c>
      <c r="L17" s="14">
        <v>289496</v>
      </c>
      <c r="M17" s="14">
        <v>692356</v>
      </c>
      <c r="N17" s="14">
        <v>60470</v>
      </c>
      <c r="O17" s="160">
        <v>2749618</v>
      </c>
    </row>
    <row r="18" spans="1:15" x14ac:dyDescent="0.25">
      <c r="A18" s="479" t="s">
        <v>30</v>
      </c>
      <c r="B18" s="10" t="s">
        <v>20</v>
      </c>
      <c r="C18" s="11" t="s">
        <v>21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25">
      <c r="A19" s="479"/>
      <c r="B19" s="10" t="s">
        <v>20</v>
      </c>
      <c r="C19" s="11" t="s">
        <v>22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25">
      <c r="A20" s="479"/>
      <c r="B20" s="10" t="s">
        <v>23</v>
      </c>
      <c r="C20" s="11" t="s">
        <v>21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25">
      <c r="A21" s="479"/>
      <c r="B21" s="10" t="s">
        <v>23</v>
      </c>
      <c r="C21" s="11" t="s">
        <v>22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5">
      <c r="A22" s="479"/>
      <c r="B22" s="10" t="s">
        <v>24</v>
      </c>
      <c r="C22" s="11" t="s">
        <v>21</v>
      </c>
      <c r="D22" s="13">
        <v>9</v>
      </c>
      <c r="E22" s="13">
        <v>6</v>
      </c>
      <c r="F22" s="13">
        <v>4</v>
      </c>
      <c r="G22" s="12"/>
      <c r="H22" s="13">
        <v>8</v>
      </c>
      <c r="I22" s="13">
        <v>27</v>
      </c>
      <c r="J22" s="14">
        <v>2840</v>
      </c>
      <c r="K22" s="14">
        <v>1893</v>
      </c>
      <c r="L22" s="14">
        <v>1262</v>
      </c>
      <c r="M22" s="12"/>
      <c r="N22" s="14">
        <v>2524</v>
      </c>
      <c r="O22" s="14">
        <v>8519</v>
      </c>
    </row>
    <row r="23" spans="1:15" x14ac:dyDescent="0.25">
      <c r="A23" s="479"/>
      <c r="B23" s="10" t="s">
        <v>24</v>
      </c>
      <c r="C23" s="11" t="s">
        <v>22</v>
      </c>
      <c r="D23" s="13">
        <v>42</v>
      </c>
      <c r="E23" s="13">
        <v>12</v>
      </c>
      <c r="F23" s="13">
        <v>31</v>
      </c>
      <c r="G23" s="13">
        <v>18</v>
      </c>
      <c r="H23" s="13">
        <v>22</v>
      </c>
      <c r="I23" s="13">
        <v>125</v>
      </c>
      <c r="J23" s="14">
        <v>13873</v>
      </c>
      <c r="K23" s="14">
        <v>3964</v>
      </c>
      <c r="L23" s="14">
        <v>10239</v>
      </c>
      <c r="M23" s="14">
        <v>5945</v>
      </c>
      <c r="N23" s="14">
        <v>7267</v>
      </c>
      <c r="O23" s="14">
        <v>41288</v>
      </c>
    </row>
    <row r="24" spans="1:15" x14ac:dyDescent="0.25">
      <c r="A24" s="479"/>
      <c r="B24" s="10" t="s">
        <v>25</v>
      </c>
      <c r="C24" s="11" t="s">
        <v>21</v>
      </c>
      <c r="D24" s="13">
        <v>118</v>
      </c>
      <c r="E24" s="13">
        <v>58</v>
      </c>
      <c r="F24" s="13">
        <v>85</v>
      </c>
      <c r="G24" s="13">
        <v>38</v>
      </c>
      <c r="H24" s="13">
        <v>137</v>
      </c>
      <c r="I24" s="13">
        <v>436</v>
      </c>
      <c r="J24" s="14">
        <v>11716</v>
      </c>
      <c r="K24" s="14">
        <v>5759</v>
      </c>
      <c r="L24" s="14">
        <v>8440</v>
      </c>
      <c r="M24" s="14">
        <v>3773</v>
      </c>
      <c r="N24" s="14">
        <v>13603</v>
      </c>
      <c r="O24" s="14">
        <v>43291</v>
      </c>
    </row>
    <row r="25" spans="1:15" x14ac:dyDescent="0.25">
      <c r="A25" s="479"/>
      <c r="B25" s="10" t="s">
        <v>25</v>
      </c>
      <c r="C25" s="11" t="s">
        <v>22</v>
      </c>
      <c r="D25" s="13">
        <v>399</v>
      </c>
      <c r="E25" s="13">
        <v>249</v>
      </c>
      <c r="F25" s="13">
        <v>350</v>
      </c>
      <c r="G25" s="13">
        <v>161</v>
      </c>
      <c r="H25" s="13">
        <v>383</v>
      </c>
      <c r="I25" s="14">
        <v>1542</v>
      </c>
      <c r="J25" s="14">
        <v>77276</v>
      </c>
      <c r="K25" s="14">
        <v>48225</v>
      </c>
      <c r="L25" s="14">
        <v>67786</v>
      </c>
      <c r="M25" s="14">
        <v>31182</v>
      </c>
      <c r="N25" s="14">
        <v>74178</v>
      </c>
      <c r="O25" s="14">
        <v>298647</v>
      </c>
    </row>
    <row r="26" spans="1:15" x14ac:dyDescent="0.25">
      <c r="A26" s="479"/>
      <c r="B26" s="10" t="s">
        <v>26</v>
      </c>
      <c r="C26" s="11" t="s">
        <v>21</v>
      </c>
      <c r="D26" s="13">
        <v>268</v>
      </c>
      <c r="E26" s="13">
        <v>72</v>
      </c>
      <c r="F26" s="13">
        <v>118</v>
      </c>
      <c r="G26" s="13">
        <v>54</v>
      </c>
      <c r="H26" s="13">
        <v>71</v>
      </c>
      <c r="I26" s="13">
        <v>583</v>
      </c>
      <c r="J26" s="14">
        <v>26257</v>
      </c>
      <c r="K26" s="14">
        <v>7054</v>
      </c>
      <c r="L26" s="14">
        <v>11561</v>
      </c>
      <c r="M26" s="14">
        <v>5291</v>
      </c>
      <c r="N26" s="14">
        <v>6956</v>
      </c>
      <c r="O26" s="14">
        <v>57119</v>
      </c>
    </row>
    <row r="27" spans="1:15" x14ac:dyDescent="0.25">
      <c r="A27" s="479"/>
      <c r="B27" s="10" t="s">
        <v>27</v>
      </c>
      <c r="C27" s="11" t="s">
        <v>22</v>
      </c>
      <c r="D27" s="13">
        <v>772</v>
      </c>
      <c r="E27" s="13">
        <v>194</v>
      </c>
      <c r="F27" s="13">
        <v>331</v>
      </c>
      <c r="G27" s="13">
        <v>148</v>
      </c>
      <c r="H27" s="13">
        <v>171</v>
      </c>
      <c r="I27" s="14">
        <v>1616</v>
      </c>
      <c r="J27" s="14">
        <v>154151</v>
      </c>
      <c r="K27" s="14">
        <v>38737</v>
      </c>
      <c r="L27" s="14">
        <v>66093</v>
      </c>
      <c r="M27" s="14">
        <v>29552</v>
      </c>
      <c r="N27" s="14">
        <v>34145</v>
      </c>
      <c r="O27" s="14">
        <v>322678</v>
      </c>
    </row>
    <row r="28" spans="1:15" x14ac:dyDescent="0.25">
      <c r="A28" s="479"/>
      <c r="B28" s="10" t="s">
        <v>28</v>
      </c>
      <c r="C28" s="11" t="s">
        <v>21</v>
      </c>
      <c r="D28" s="12"/>
      <c r="E28" s="12"/>
      <c r="F28" s="13">
        <v>3</v>
      </c>
      <c r="G28" s="12"/>
      <c r="H28" s="12"/>
      <c r="I28" s="13">
        <v>3</v>
      </c>
      <c r="J28" s="12"/>
      <c r="K28" s="12"/>
      <c r="L28" s="13">
        <v>510</v>
      </c>
      <c r="M28" s="12"/>
      <c r="N28" s="12"/>
      <c r="O28" s="13">
        <v>510</v>
      </c>
    </row>
    <row r="29" spans="1:15" x14ac:dyDescent="0.25">
      <c r="A29" s="479"/>
      <c r="B29" s="10" t="s">
        <v>29</v>
      </c>
      <c r="C29" s="11" t="s">
        <v>22</v>
      </c>
      <c r="D29" s="13">
        <v>4</v>
      </c>
      <c r="E29" s="13">
        <v>1</v>
      </c>
      <c r="F29" s="13">
        <v>2</v>
      </c>
      <c r="G29" s="13">
        <v>4</v>
      </c>
      <c r="H29" s="12"/>
      <c r="I29" s="13">
        <v>11</v>
      </c>
      <c r="J29" s="13">
        <v>873</v>
      </c>
      <c r="K29" s="13">
        <v>218</v>
      </c>
      <c r="L29" s="13">
        <v>436</v>
      </c>
      <c r="M29" s="13">
        <v>873</v>
      </c>
      <c r="N29" s="12"/>
      <c r="O29" s="14">
        <v>2400</v>
      </c>
    </row>
    <row r="30" spans="1:15" x14ac:dyDescent="0.25">
      <c r="A30" s="479"/>
      <c r="B30" s="480" t="s">
        <v>18</v>
      </c>
      <c r="C30" s="480"/>
      <c r="D30" s="14">
        <v>1612</v>
      </c>
      <c r="E30" s="13">
        <v>592</v>
      </c>
      <c r="F30" s="13">
        <v>924</v>
      </c>
      <c r="G30" s="13">
        <v>423</v>
      </c>
      <c r="H30" s="13">
        <v>792</v>
      </c>
      <c r="I30" s="158">
        <v>4343</v>
      </c>
      <c r="J30" s="14">
        <v>286986</v>
      </c>
      <c r="K30" s="14">
        <v>105850</v>
      </c>
      <c r="L30" s="14">
        <v>166327</v>
      </c>
      <c r="M30" s="14">
        <v>76616</v>
      </c>
      <c r="N30" s="14">
        <v>138673</v>
      </c>
      <c r="O30" s="160">
        <v>774452</v>
      </c>
    </row>
    <row r="31" spans="1:15" x14ac:dyDescent="0.25">
      <c r="A31" s="479" t="s">
        <v>31</v>
      </c>
      <c r="B31" s="10" t="s">
        <v>20</v>
      </c>
      <c r="C31" s="11" t="s">
        <v>21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25">
      <c r="A32" s="479"/>
      <c r="B32" s="10" t="s">
        <v>20</v>
      </c>
      <c r="C32" s="11" t="s">
        <v>22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25">
      <c r="A33" s="479"/>
      <c r="B33" s="10" t="s">
        <v>23</v>
      </c>
      <c r="C33" s="11" t="s">
        <v>21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25">
      <c r="A34" s="479"/>
      <c r="B34" s="10" t="s">
        <v>23</v>
      </c>
      <c r="C34" s="11" t="s">
        <v>22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25">
      <c r="A35" s="479"/>
      <c r="B35" s="10" t="s">
        <v>24</v>
      </c>
      <c r="C35" s="11" t="s">
        <v>21</v>
      </c>
      <c r="D35" s="12"/>
      <c r="E35" s="13">
        <v>1</v>
      </c>
      <c r="F35" s="12"/>
      <c r="G35" s="12"/>
      <c r="H35" s="12"/>
      <c r="I35" s="13">
        <v>1</v>
      </c>
      <c r="J35" s="12"/>
      <c r="K35" s="13">
        <v>316</v>
      </c>
      <c r="L35" s="12"/>
      <c r="M35" s="12"/>
      <c r="N35" s="12"/>
      <c r="O35" s="13">
        <v>316</v>
      </c>
    </row>
    <row r="36" spans="1:15" x14ac:dyDescent="0.25">
      <c r="A36" s="479"/>
      <c r="B36" s="10" t="s">
        <v>24</v>
      </c>
      <c r="C36" s="11" t="s">
        <v>22</v>
      </c>
      <c r="D36" s="13">
        <v>1</v>
      </c>
      <c r="E36" s="12"/>
      <c r="F36" s="13">
        <v>1</v>
      </c>
      <c r="G36" s="12"/>
      <c r="H36" s="12"/>
      <c r="I36" s="13">
        <v>2</v>
      </c>
      <c r="J36" s="13">
        <v>330</v>
      </c>
      <c r="K36" s="12"/>
      <c r="L36" s="13">
        <v>330</v>
      </c>
      <c r="M36" s="12"/>
      <c r="N36" s="12"/>
      <c r="O36" s="13">
        <v>660</v>
      </c>
    </row>
    <row r="37" spans="1:15" x14ac:dyDescent="0.25">
      <c r="A37" s="479"/>
      <c r="B37" s="10" t="s">
        <v>25</v>
      </c>
      <c r="C37" s="11" t="s">
        <v>21</v>
      </c>
      <c r="D37" s="13">
        <v>390</v>
      </c>
      <c r="E37" s="13">
        <v>37</v>
      </c>
      <c r="F37" s="13">
        <v>65</v>
      </c>
      <c r="G37" s="13">
        <v>21</v>
      </c>
      <c r="H37" s="13">
        <v>11</v>
      </c>
      <c r="I37" s="13">
        <v>524</v>
      </c>
      <c r="J37" s="14">
        <v>38724</v>
      </c>
      <c r="K37" s="14">
        <v>3674</v>
      </c>
      <c r="L37" s="14">
        <v>6454</v>
      </c>
      <c r="M37" s="14">
        <v>2085</v>
      </c>
      <c r="N37" s="14">
        <v>1092</v>
      </c>
      <c r="O37" s="14">
        <v>52029</v>
      </c>
    </row>
    <row r="38" spans="1:15" x14ac:dyDescent="0.25">
      <c r="A38" s="479"/>
      <c r="B38" s="10" t="s">
        <v>25</v>
      </c>
      <c r="C38" s="11" t="s">
        <v>22</v>
      </c>
      <c r="D38" s="13">
        <v>389</v>
      </c>
      <c r="E38" s="13">
        <v>43</v>
      </c>
      <c r="F38" s="13">
        <v>93</v>
      </c>
      <c r="G38" s="13">
        <v>37</v>
      </c>
      <c r="H38" s="13">
        <v>29</v>
      </c>
      <c r="I38" s="13">
        <v>591</v>
      </c>
      <c r="J38" s="14">
        <v>75340</v>
      </c>
      <c r="K38" s="14">
        <v>8328</v>
      </c>
      <c r="L38" s="14">
        <v>18012</v>
      </c>
      <c r="M38" s="14">
        <v>7166</v>
      </c>
      <c r="N38" s="14">
        <v>5617</v>
      </c>
      <c r="O38" s="14">
        <v>114463</v>
      </c>
    </row>
    <row r="39" spans="1:15" x14ac:dyDescent="0.25">
      <c r="A39" s="479"/>
      <c r="B39" s="10" t="s">
        <v>26</v>
      </c>
      <c r="C39" s="11" t="s">
        <v>21</v>
      </c>
      <c r="D39" s="14">
        <v>16166</v>
      </c>
      <c r="E39" s="14">
        <v>2003</v>
      </c>
      <c r="F39" s="14">
        <v>2882</v>
      </c>
      <c r="G39" s="14">
        <v>1130</v>
      </c>
      <c r="H39" s="13">
        <v>637</v>
      </c>
      <c r="I39" s="14">
        <v>22818</v>
      </c>
      <c r="J39" s="14">
        <v>1583821</v>
      </c>
      <c r="K39" s="14">
        <v>196239</v>
      </c>
      <c r="L39" s="14">
        <v>282356</v>
      </c>
      <c r="M39" s="14">
        <v>110709</v>
      </c>
      <c r="N39" s="14">
        <v>62408</v>
      </c>
      <c r="O39" s="14">
        <v>2235533</v>
      </c>
    </row>
    <row r="40" spans="1:15" x14ac:dyDescent="0.25">
      <c r="A40" s="479"/>
      <c r="B40" s="10" t="s">
        <v>27</v>
      </c>
      <c r="C40" s="11" t="s">
        <v>22</v>
      </c>
      <c r="D40" s="14">
        <v>17168</v>
      </c>
      <c r="E40" s="14">
        <v>1958</v>
      </c>
      <c r="F40" s="14">
        <v>3604</v>
      </c>
      <c r="G40" s="14">
        <v>1317</v>
      </c>
      <c r="H40" s="13">
        <v>778</v>
      </c>
      <c r="I40" s="14">
        <v>24825</v>
      </c>
      <c r="J40" s="14">
        <v>3428063</v>
      </c>
      <c r="K40" s="14">
        <v>390969</v>
      </c>
      <c r="L40" s="14">
        <v>719638</v>
      </c>
      <c r="M40" s="14">
        <v>262975</v>
      </c>
      <c r="N40" s="14">
        <v>155349</v>
      </c>
      <c r="O40" s="14">
        <v>4956994</v>
      </c>
    </row>
    <row r="41" spans="1:15" x14ac:dyDescent="0.25">
      <c r="A41" s="479"/>
      <c r="B41" s="10" t="s">
        <v>28</v>
      </c>
      <c r="C41" s="11" t="s">
        <v>21</v>
      </c>
      <c r="D41" s="14">
        <v>6556</v>
      </c>
      <c r="E41" s="13">
        <v>418</v>
      </c>
      <c r="F41" s="13">
        <v>584</v>
      </c>
      <c r="G41" s="13">
        <v>194</v>
      </c>
      <c r="H41" s="13">
        <v>133</v>
      </c>
      <c r="I41" s="14">
        <v>7885</v>
      </c>
      <c r="J41" s="14">
        <v>1115450</v>
      </c>
      <c r="K41" s="14">
        <v>71119</v>
      </c>
      <c r="L41" s="14">
        <v>99363</v>
      </c>
      <c r="M41" s="14">
        <v>33008</v>
      </c>
      <c r="N41" s="14">
        <v>22629</v>
      </c>
      <c r="O41" s="14">
        <v>1341569</v>
      </c>
    </row>
    <row r="42" spans="1:15" x14ac:dyDescent="0.25">
      <c r="A42" s="479"/>
      <c r="B42" s="10" t="s">
        <v>29</v>
      </c>
      <c r="C42" s="11" t="s">
        <v>22</v>
      </c>
      <c r="D42" s="14">
        <v>15540</v>
      </c>
      <c r="E42" s="13">
        <v>781</v>
      </c>
      <c r="F42" s="14">
        <v>1794</v>
      </c>
      <c r="G42" s="13">
        <v>438</v>
      </c>
      <c r="H42" s="13">
        <v>366</v>
      </c>
      <c r="I42" s="14">
        <v>18919</v>
      </c>
      <c r="J42" s="14">
        <v>3390183</v>
      </c>
      <c r="K42" s="14">
        <v>170382</v>
      </c>
      <c r="L42" s="14">
        <v>391376</v>
      </c>
      <c r="M42" s="14">
        <v>95553</v>
      </c>
      <c r="N42" s="14">
        <v>79846</v>
      </c>
      <c r="O42" s="14">
        <v>4127340</v>
      </c>
    </row>
    <row r="43" spans="1:15" x14ac:dyDescent="0.25">
      <c r="A43" s="479"/>
      <c r="B43" s="480" t="s">
        <v>18</v>
      </c>
      <c r="C43" s="480"/>
      <c r="D43" s="14">
        <v>56210</v>
      </c>
      <c r="E43" s="14">
        <v>5241</v>
      </c>
      <c r="F43" s="14">
        <v>9023</v>
      </c>
      <c r="G43" s="14">
        <v>3137</v>
      </c>
      <c r="H43" s="14">
        <v>1954</v>
      </c>
      <c r="I43" s="158">
        <v>75565</v>
      </c>
      <c r="J43" s="14">
        <v>9631911</v>
      </c>
      <c r="K43" s="14">
        <v>841027</v>
      </c>
      <c r="L43" s="14">
        <v>1517529</v>
      </c>
      <c r="M43" s="14">
        <v>511496</v>
      </c>
      <c r="N43" s="14">
        <v>326941</v>
      </c>
      <c r="O43" s="160">
        <v>12828904</v>
      </c>
    </row>
    <row r="44" spans="1:15" x14ac:dyDescent="0.25">
      <c r="A44" s="479" t="s">
        <v>32</v>
      </c>
      <c r="B44" s="10" t="s">
        <v>20</v>
      </c>
      <c r="C44" s="11" t="s">
        <v>21</v>
      </c>
      <c r="D44" s="13">
        <v>21</v>
      </c>
      <c r="E44" s="12"/>
      <c r="F44" s="12"/>
      <c r="G44" s="12"/>
      <c r="H44" s="12"/>
      <c r="I44" s="13">
        <v>21</v>
      </c>
      <c r="J44" s="14">
        <v>10634</v>
      </c>
      <c r="K44" s="12"/>
      <c r="L44" s="12"/>
      <c r="M44" s="12"/>
      <c r="N44" s="12"/>
      <c r="O44" s="14">
        <v>10634</v>
      </c>
    </row>
    <row r="45" spans="1:15" x14ac:dyDescent="0.25">
      <c r="A45" s="479"/>
      <c r="B45" s="10" t="s">
        <v>20</v>
      </c>
      <c r="C45" s="11" t="s">
        <v>22</v>
      </c>
      <c r="D45" s="13">
        <v>27</v>
      </c>
      <c r="E45" s="12"/>
      <c r="F45" s="12"/>
      <c r="G45" s="13">
        <v>2</v>
      </c>
      <c r="H45" s="13">
        <v>1</v>
      </c>
      <c r="I45" s="13">
        <v>30</v>
      </c>
      <c r="J45" s="14">
        <v>12915</v>
      </c>
      <c r="K45" s="12"/>
      <c r="L45" s="12"/>
      <c r="M45" s="13">
        <v>957</v>
      </c>
      <c r="N45" s="13">
        <v>478</v>
      </c>
      <c r="O45" s="14">
        <v>14350</v>
      </c>
    </row>
    <row r="46" spans="1:15" x14ac:dyDescent="0.25">
      <c r="A46" s="479"/>
      <c r="B46" s="10" t="s">
        <v>23</v>
      </c>
      <c r="C46" s="11" t="s">
        <v>21</v>
      </c>
      <c r="D46" s="13">
        <v>152</v>
      </c>
      <c r="E46" s="13">
        <v>5</v>
      </c>
      <c r="F46" s="13">
        <v>10</v>
      </c>
      <c r="G46" s="13">
        <v>11</v>
      </c>
      <c r="H46" s="13">
        <v>32</v>
      </c>
      <c r="I46" s="13">
        <v>210</v>
      </c>
      <c r="J46" s="14">
        <v>69273</v>
      </c>
      <c r="K46" s="14">
        <v>2279</v>
      </c>
      <c r="L46" s="14">
        <v>4557</v>
      </c>
      <c r="M46" s="14">
        <v>5013</v>
      </c>
      <c r="N46" s="14">
        <v>14584</v>
      </c>
      <c r="O46" s="14">
        <v>95706</v>
      </c>
    </row>
    <row r="47" spans="1:15" x14ac:dyDescent="0.25">
      <c r="A47" s="479"/>
      <c r="B47" s="10" t="s">
        <v>23</v>
      </c>
      <c r="C47" s="11" t="s">
        <v>22</v>
      </c>
      <c r="D47" s="13">
        <v>125</v>
      </c>
      <c r="E47" s="13">
        <v>3</v>
      </c>
      <c r="F47" s="13">
        <v>4</v>
      </c>
      <c r="G47" s="13">
        <v>14</v>
      </c>
      <c r="H47" s="13">
        <v>31</v>
      </c>
      <c r="I47" s="13">
        <v>177</v>
      </c>
      <c r="J47" s="14">
        <v>56277</v>
      </c>
      <c r="K47" s="14">
        <v>1351</v>
      </c>
      <c r="L47" s="14">
        <v>1801</v>
      </c>
      <c r="M47" s="14">
        <v>6303</v>
      </c>
      <c r="N47" s="14">
        <v>13957</v>
      </c>
      <c r="O47" s="14">
        <v>79689</v>
      </c>
    </row>
    <row r="48" spans="1:15" x14ac:dyDescent="0.25">
      <c r="A48" s="479"/>
      <c r="B48" s="10" t="s">
        <v>24</v>
      </c>
      <c r="C48" s="11" t="s">
        <v>21</v>
      </c>
      <c r="D48" s="13">
        <v>909</v>
      </c>
      <c r="E48" s="13">
        <v>124</v>
      </c>
      <c r="F48" s="13">
        <v>317</v>
      </c>
      <c r="G48" s="13">
        <v>167</v>
      </c>
      <c r="H48" s="13">
        <v>162</v>
      </c>
      <c r="I48" s="14">
        <v>1679</v>
      </c>
      <c r="J48" s="14">
        <v>286800</v>
      </c>
      <c r="K48" s="14">
        <v>39123</v>
      </c>
      <c r="L48" s="14">
        <v>100017</v>
      </c>
      <c r="M48" s="14">
        <v>52690</v>
      </c>
      <c r="N48" s="14">
        <v>51113</v>
      </c>
      <c r="O48" s="14">
        <v>529743</v>
      </c>
    </row>
    <row r="49" spans="1:15" x14ac:dyDescent="0.25">
      <c r="A49" s="479"/>
      <c r="B49" s="10" t="s">
        <v>24</v>
      </c>
      <c r="C49" s="11" t="s">
        <v>22</v>
      </c>
      <c r="D49" s="13">
        <v>937</v>
      </c>
      <c r="E49" s="13">
        <v>151</v>
      </c>
      <c r="F49" s="13">
        <v>409</v>
      </c>
      <c r="G49" s="13">
        <v>201</v>
      </c>
      <c r="H49" s="13">
        <v>198</v>
      </c>
      <c r="I49" s="14">
        <v>1896</v>
      </c>
      <c r="J49" s="14">
        <v>309491</v>
      </c>
      <c r="K49" s="14">
        <v>49875</v>
      </c>
      <c r="L49" s="14">
        <v>135093</v>
      </c>
      <c r="M49" s="14">
        <v>66390</v>
      </c>
      <c r="N49" s="14">
        <v>65399</v>
      </c>
      <c r="O49" s="14">
        <v>626248</v>
      </c>
    </row>
    <row r="50" spans="1:15" x14ac:dyDescent="0.25">
      <c r="A50" s="479"/>
      <c r="B50" s="10" t="s">
        <v>25</v>
      </c>
      <c r="C50" s="11" t="s">
        <v>21</v>
      </c>
      <c r="D50" s="14">
        <v>1250</v>
      </c>
      <c r="E50" s="13">
        <v>322</v>
      </c>
      <c r="F50" s="13">
        <v>957</v>
      </c>
      <c r="G50" s="13">
        <v>321</v>
      </c>
      <c r="H50" s="13">
        <v>230</v>
      </c>
      <c r="I50" s="14">
        <v>3080</v>
      </c>
      <c r="J50" s="14">
        <v>124115</v>
      </c>
      <c r="K50" s="14">
        <v>31972</v>
      </c>
      <c r="L50" s="14">
        <v>95023</v>
      </c>
      <c r="M50" s="14">
        <v>31873</v>
      </c>
      <c r="N50" s="14">
        <v>22837</v>
      </c>
      <c r="O50" s="14">
        <v>305820</v>
      </c>
    </row>
    <row r="51" spans="1:15" x14ac:dyDescent="0.25">
      <c r="A51" s="479"/>
      <c r="B51" s="10" t="s">
        <v>25</v>
      </c>
      <c r="C51" s="11" t="s">
        <v>22</v>
      </c>
      <c r="D51" s="14">
        <v>1624</v>
      </c>
      <c r="E51" s="13">
        <v>494</v>
      </c>
      <c r="F51" s="14">
        <v>1364</v>
      </c>
      <c r="G51" s="13">
        <v>494</v>
      </c>
      <c r="H51" s="13">
        <v>416</v>
      </c>
      <c r="I51" s="14">
        <v>4392</v>
      </c>
      <c r="J51" s="14">
        <v>314529</v>
      </c>
      <c r="K51" s="14">
        <v>95676</v>
      </c>
      <c r="L51" s="14">
        <v>264173</v>
      </c>
      <c r="M51" s="14">
        <v>95676</v>
      </c>
      <c r="N51" s="14">
        <v>80569</v>
      </c>
      <c r="O51" s="14">
        <v>850623</v>
      </c>
    </row>
    <row r="52" spans="1:15" x14ac:dyDescent="0.25">
      <c r="A52" s="479"/>
      <c r="B52" s="10" t="s">
        <v>26</v>
      </c>
      <c r="C52" s="11" t="s">
        <v>21</v>
      </c>
      <c r="D52" s="14">
        <v>15796</v>
      </c>
      <c r="E52" s="14">
        <v>2936</v>
      </c>
      <c r="F52" s="14">
        <v>5122</v>
      </c>
      <c r="G52" s="14">
        <v>2092</v>
      </c>
      <c r="H52" s="14">
        <v>1794</v>
      </c>
      <c r="I52" s="14">
        <v>27740</v>
      </c>
      <c r="J52" s="14">
        <v>1547572</v>
      </c>
      <c r="K52" s="14">
        <v>287647</v>
      </c>
      <c r="L52" s="14">
        <v>501815</v>
      </c>
      <c r="M52" s="14">
        <v>204958</v>
      </c>
      <c r="N52" s="14">
        <v>175762</v>
      </c>
      <c r="O52" s="14">
        <v>2717754</v>
      </c>
    </row>
    <row r="53" spans="1:15" x14ac:dyDescent="0.25">
      <c r="A53" s="479"/>
      <c r="B53" s="10" t="s">
        <v>27</v>
      </c>
      <c r="C53" s="11" t="s">
        <v>22</v>
      </c>
      <c r="D53" s="14">
        <v>16996</v>
      </c>
      <c r="E53" s="14">
        <v>2894</v>
      </c>
      <c r="F53" s="14">
        <v>5767</v>
      </c>
      <c r="G53" s="14">
        <v>2240</v>
      </c>
      <c r="H53" s="14">
        <v>2023</v>
      </c>
      <c r="I53" s="14">
        <v>29920</v>
      </c>
      <c r="J53" s="14">
        <v>3393719</v>
      </c>
      <c r="K53" s="14">
        <v>577867</v>
      </c>
      <c r="L53" s="14">
        <v>1151540</v>
      </c>
      <c r="M53" s="14">
        <v>447278</v>
      </c>
      <c r="N53" s="14">
        <v>403948</v>
      </c>
      <c r="O53" s="14">
        <v>5974352</v>
      </c>
    </row>
    <row r="54" spans="1:15" x14ac:dyDescent="0.25">
      <c r="A54" s="479"/>
      <c r="B54" s="10" t="s">
        <v>28</v>
      </c>
      <c r="C54" s="11" t="s">
        <v>21</v>
      </c>
      <c r="D54" s="14">
        <v>4176</v>
      </c>
      <c r="E54" s="13">
        <v>503</v>
      </c>
      <c r="F54" s="13">
        <v>814</v>
      </c>
      <c r="G54" s="13">
        <v>313</v>
      </c>
      <c r="H54" s="13">
        <v>395</v>
      </c>
      <c r="I54" s="14">
        <v>6201</v>
      </c>
      <c r="J54" s="14">
        <v>710512</v>
      </c>
      <c r="K54" s="14">
        <v>85581</v>
      </c>
      <c r="L54" s="14">
        <v>138495</v>
      </c>
      <c r="M54" s="14">
        <v>53254</v>
      </c>
      <c r="N54" s="14">
        <v>67206</v>
      </c>
      <c r="O54" s="14">
        <v>1055048</v>
      </c>
    </row>
    <row r="55" spans="1:15" x14ac:dyDescent="0.25">
      <c r="A55" s="479"/>
      <c r="B55" s="10" t="s">
        <v>29</v>
      </c>
      <c r="C55" s="11" t="s">
        <v>22</v>
      </c>
      <c r="D55" s="14">
        <v>11243</v>
      </c>
      <c r="E55" s="14">
        <v>1124</v>
      </c>
      <c r="F55" s="14">
        <v>2619</v>
      </c>
      <c r="G55" s="13">
        <v>887</v>
      </c>
      <c r="H55" s="14">
        <v>1105</v>
      </c>
      <c r="I55" s="14">
        <v>16978</v>
      </c>
      <c r="J55" s="14">
        <v>2452756</v>
      </c>
      <c r="K55" s="14">
        <v>245210</v>
      </c>
      <c r="L55" s="14">
        <v>571357</v>
      </c>
      <c r="M55" s="14">
        <v>193507</v>
      </c>
      <c r="N55" s="14">
        <v>241065</v>
      </c>
      <c r="O55" s="14">
        <v>3703895</v>
      </c>
    </row>
    <row r="56" spans="1:15" x14ac:dyDescent="0.25">
      <c r="A56" s="479"/>
      <c r="B56" s="480" t="s">
        <v>18</v>
      </c>
      <c r="C56" s="480"/>
      <c r="D56" s="14">
        <v>53256</v>
      </c>
      <c r="E56" s="14">
        <v>8556</v>
      </c>
      <c r="F56" s="14">
        <v>17383</v>
      </c>
      <c r="G56" s="14">
        <v>6742</v>
      </c>
      <c r="H56" s="14">
        <v>6387</v>
      </c>
      <c r="I56" s="158">
        <v>92324</v>
      </c>
      <c r="J56" s="14">
        <v>9288593</v>
      </c>
      <c r="K56" s="14">
        <v>1416581</v>
      </c>
      <c r="L56" s="14">
        <v>2963871</v>
      </c>
      <c r="M56" s="14">
        <v>1157899</v>
      </c>
      <c r="N56" s="14">
        <v>1136918</v>
      </c>
      <c r="O56" s="160">
        <v>15963862</v>
      </c>
    </row>
    <row r="57" spans="1:15" x14ac:dyDescent="0.25">
      <c r="A57" s="479" t="s">
        <v>33</v>
      </c>
      <c r="B57" s="10" t="s">
        <v>20</v>
      </c>
      <c r="C57" s="11" t="s">
        <v>21</v>
      </c>
      <c r="D57" s="13">
        <v>640</v>
      </c>
      <c r="E57" s="13">
        <v>366</v>
      </c>
      <c r="F57" s="13">
        <v>45</v>
      </c>
      <c r="G57" s="13">
        <v>141</v>
      </c>
      <c r="H57" s="13">
        <v>7</v>
      </c>
      <c r="I57" s="14">
        <v>1199</v>
      </c>
      <c r="J57" s="14">
        <v>324084</v>
      </c>
      <c r="K57" s="14">
        <v>185336</v>
      </c>
      <c r="L57" s="14">
        <v>22787</v>
      </c>
      <c r="M57" s="14">
        <v>71400</v>
      </c>
      <c r="N57" s="14">
        <v>3545</v>
      </c>
      <c r="O57" s="14">
        <v>607152</v>
      </c>
    </row>
    <row r="58" spans="1:15" x14ac:dyDescent="0.25">
      <c r="A58" s="479"/>
      <c r="B58" s="10" t="s">
        <v>20</v>
      </c>
      <c r="C58" s="11" t="s">
        <v>22</v>
      </c>
      <c r="D58" s="13">
        <v>568</v>
      </c>
      <c r="E58" s="13">
        <v>359</v>
      </c>
      <c r="F58" s="13">
        <v>47</v>
      </c>
      <c r="G58" s="13">
        <v>128</v>
      </c>
      <c r="H58" s="13">
        <v>5</v>
      </c>
      <c r="I58" s="14">
        <v>1107</v>
      </c>
      <c r="J58" s="14">
        <v>271703</v>
      </c>
      <c r="K58" s="14">
        <v>171728</v>
      </c>
      <c r="L58" s="14">
        <v>22483</v>
      </c>
      <c r="M58" s="14">
        <v>61229</v>
      </c>
      <c r="N58" s="14">
        <v>2392</v>
      </c>
      <c r="O58" s="14">
        <v>529535</v>
      </c>
    </row>
    <row r="59" spans="1:15" x14ac:dyDescent="0.25">
      <c r="A59" s="479"/>
      <c r="B59" s="10" t="s">
        <v>23</v>
      </c>
      <c r="C59" s="11" t="s">
        <v>21</v>
      </c>
      <c r="D59" s="14">
        <v>3651</v>
      </c>
      <c r="E59" s="14">
        <v>1051</v>
      </c>
      <c r="F59" s="13">
        <v>293</v>
      </c>
      <c r="G59" s="13">
        <v>598</v>
      </c>
      <c r="H59" s="13">
        <v>74</v>
      </c>
      <c r="I59" s="14">
        <v>5667</v>
      </c>
      <c r="J59" s="14">
        <v>1663928</v>
      </c>
      <c r="K59" s="14">
        <v>478989</v>
      </c>
      <c r="L59" s="14">
        <v>133534</v>
      </c>
      <c r="M59" s="14">
        <v>272536</v>
      </c>
      <c r="N59" s="14">
        <v>33725</v>
      </c>
      <c r="O59" s="14">
        <v>2582712</v>
      </c>
    </row>
    <row r="60" spans="1:15" x14ac:dyDescent="0.25">
      <c r="A60" s="479"/>
      <c r="B60" s="10" t="s">
        <v>23</v>
      </c>
      <c r="C60" s="11" t="s">
        <v>22</v>
      </c>
      <c r="D60" s="14">
        <v>3507</v>
      </c>
      <c r="E60" s="14">
        <v>1098</v>
      </c>
      <c r="F60" s="13">
        <v>284</v>
      </c>
      <c r="G60" s="13">
        <v>645</v>
      </c>
      <c r="H60" s="13">
        <v>74</v>
      </c>
      <c r="I60" s="14">
        <v>5608</v>
      </c>
      <c r="J60" s="14">
        <v>1578914</v>
      </c>
      <c r="K60" s="14">
        <v>494339</v>
      </c>
      <c r="L60" s="14">
        <v>127862</v>
      </c>
      <c r="M60" s="14">
        <v>290390</v>
      </c>
      <c r="N60" s="14">
        <v>33316</v>
      </c>
      <c r="O60" s="14">
        <v>2524821</v>
      </c>
    </row>
    <row r="61" spans="1:15" x14ac:dyDescent="0.25">
      <c r="A61" s="479"/>
      <c r="B61" s="10" t="s">
        <v>24</v>
      </c>
      <c r="C61" s="11" t="s">
        <v>21</v>
      </c>
      <c r="D61" s="14">
        <v>7525</v>
      </c>
      <c r="E61" s="14">
        <v>2191</v>
      </c>
      <c r="F61" s="13">
        <v>927</v>
      </c>
      <c r="G61" s="14">
        <v>1204</v>
      </c>
      <c r="H61" s="13">
        <v>389</v>
      </c>
      <c r="I61" s="14">
        <v>12236</v>
      </c>
      <c r="J61" s="14">
        <v>2374226</v>
      </c>
      <c r="K61" s="14">
        <v>691286</v>
      </c>
      <c r="L61" s="14">
        <v>292479</v>
      </c>
      <c r="M61" s="14">
        <v>379876</v>
      </c>
      <c r="N61" s="14">
        <v>122734</v>
      </c>
      <c r="O61" s="14">
        <v>3860601</v>
      </c>
    </row>
    <row r="62" spans="1:15" x14ac:dyDescent="0.25">
      <c r="A62" s="479"/>
      <c r="B62" s="10" t="s">
        <v>24</v>
      </c>
      <c r="C62" s="11" t="s">
        <v>22</v>
      </c>
      <c r="D62" s="14">
        <v>7166</v>
      </c>
      <c r="E62" s="14">
        <v>2083</v>
      </c>
      <c r="F62" s="13">
        <v>843</v>
      </c>
      <c r="G62" s="14">
        <v>1215</v>
      </c>
      <c r="H62" s="13">
        <v>420</v>
      </c>
      <c r="I62" s="14">
        <v>11727</v>
      </c>
      <c r="J62" s="14">
        <v>2366930</v>
      </c>
      <c r="K62" s="14">
        <v>688015</v>
      </c>
      <c r="L62" s="14">
        <v>278443</v>
      </c>
      <c r="M62" s="14">
        <v>401315</v>
      </c>
      <c r="N62" s="14">
        <v>138726</v>
      </c>
      <c r="O62" s="14">
        <v>3873429</v>
      </c>
    </row>
    <row r="63" spans="1:15" x14ac:dyDescent="0.25">
      <c r="A63" s="479"/>
      <c r="B63" s="10" t="s">
        <v>25</v>
      </c>
      <c r="C63" s="11" t="s">
        <v>21</v>
      </c>
      <c r="D63" s="13">
        <v>520</v>
      </c>
      <c r="E63" s="13">
        <v>115</v>
      </c>
      <c r="F63" s="13">
        <v>63</v>
      </c>
      <c r="G63" s="13">
        <v>50</v>
      </c>
      <c r="H63" s="13">
        <v>19</v>
      </c>
      <c r="I63" s="13">
        <v>767</v>
      </c>
      <c r="J63" s="14">
        <v>51632</v>
      </c>
      <c r="K63" s="14">
        <v>11419</v>
      </c>
      <c r="L63" s="14">
        <v>6255</v>
      </c>
      <c r="M63" s="14">
        <v>4965</v>
      </c>
      <c r="N63" s="14">
        <v>1887</v>
      </c>
      <c r="O63" s="14">
        <v>76158</v>
      </c>
    </row>
    <row r="64" spans="1:15" x14ac:dyDescent="0.25">
      <c r="A64" s="479"/>
      <c r="B64" s="10" t="s">
        <v>25</v>
      </c>
      <c r="C64" s="11" t="s">
        <v>22</v>
      </c>
      <c r="D64" s="13">
        <v>473</v>
      </c>
      <c r="E64" s="13">
        <v>103</v>
      </c>
      <c r="F64" s="13">
        <v>82</v>
      </c>
      <c r="G64" s="13">
        <v>66</v>
      </c>
      <c r="H64" s="13">
        <v>25</v>
      </c>
      <c r="I64" s="13">
        <v>749</v>
      </c>
      <c r="J64" s="14">
        <v>91608</v>
      </c>
      <c r="K64" s="14">
        <v>19949</v>
      </c>
      <c r="L64" s="14">
        <v>15881</v>
      </c>
      <c r="M64" s="14">
        <v>12783</v>
      </c>
      <c r="N64" s="14">
        <v>4842</v>
      </c>
      <c r="O64" s="14">
        <v>145063</v>
      </c>
    </row>
    <row r="65" spans="1:15" x14ac:dyDescent="0.25">
      <c r="A65" s="479"/>
      <c r="B65" s="10" t="s">
        <v>26</v>
      </c>
      <c r="C65" s="11" t="s">
        <v>21</v>
      </c>
      <c r="D65" s="14">
        <v>11503</v>
      </c>
      <c r="E65" s="14">
        <v>1989</v>
      </c>
      <c r="F65" s="14">
        <v>1626</v>
      </c>
      <c r="G65" s="13">
        <v>958</v>
      </c>
      <c r="H65" s="13">
        <v>388</v>
      </c>
      <c r="I65" s="14">
        <v>16464</v>
      </c>
      <c r="J65" s="14">
        <v>1126976</v>
      </c>
      <c r="K65" s="14">
        <v>194867</v>
      </c>
      <c r="L65" s="14">
        <v>159303</v>
      </c>
      <c r="M65" s="14">
        <v>93858</v>
      </c>
      <c r="N65" s="14">
        <v>38013</v>
      </c>
      <c r="O65" s="14">
        <v>1613017</v>
      </c>
    </row>
    <row r="66" spans="1:15" x14ac:dyDescent="0.25">
      <c r="A66" s="479"/>
      <c r="B66" s="10" t="s">
        <v>27</v>
      </c>
      <c r="C66" s="11" t="s">
        <v>22</v>
      </c>
      <c r="D66" s="14">
        <v>13094</v>
      </c>
      <c r="E66" s="14">
        <v>2011</v>
      </c>
      <c r="F66" s="14">
        <v>2023</v>
      </c>
      <c r="G66" s="14">
        <v>1206</v>
      </c>
      <c r="H66" s="13">
        <v>542</v>
      </c>
      <c r="I66" s="14">
        <v>18876</v>
      </c>
      <c r="J66" s="14">
        <v>2614577</v>
      </c>
      <c r="K66" s="14">
        <v>401551</v>
      </c>
      <c r="L66" s="14">
        <v>403948</v>
      </c>
      <c r="M66" s="14">
        <v>240811</v>
      </c>
      <c r="N66" s="14">
        <v>108225</v>
      </c>
      <c r="O66" s="14">
        <v>3769112</v>
      </c>
    </row>
    <row r="67" spans="1:15" x14ac:dyDescent="0.25">
      <c r="A67" s="479"/>
      <c r="B67" s="10" t="s">
        <v>28</v>
      </c>
      <c r="C67" s="11" t="s">
        <v>21</v>
      </c>
      <c r="D67" s="14">
        <v>4230</v>
      </c>
      <c r="E67" s="13">
        <v>606</v>
      </c>
      <c r="F67" s="13">
        <v>271</v>
      </c>
      <c r="G67" s="13">
        <v>192</v>
      </c>
      <c r="H67" s="13">
        <v>63</v>
      </c>
      <c r="I67" s="14">
        <v>5362</v>
      </c>
      <c r="J67" s="14">
        <v>719700</v>
      </c>
      <c r="K67" s="14">
        <v>103106</v>
      </c>
      <c r="L67" s="14">
        <v>46108</v>
      </c>
      <c r="M67" s="14">
        <v>32667</v>
      </c>
      <c r="N67" s="14">
        <v>10719</v>
      </c>
      <c r="O67" s="14">
        <v>912300</v>
      </c>
    </row>
    <row r="68" spans="1:15" x14ac:dyDescent="0.25">
      <c r="A68" s="479"/>
      <c r="B68" s="10" t="s">
        <v>29</v>
      </c>
      <c r="C68" s="11" t="s">
        <v>22</v>
      </c>
      <c r="D68" s="14">
        <v>10747</v>
      </c>
      <c r="E68" s="14">
        <v>1146</v>
      </c>
      <c r="F68" s="13">
        <v>831</v>
      </c>
      <c r="G68" s="13">
        <v>450</v>
      </c>
      <c r="H68" s="13">
        <v>202</v>
      </c>
      <c r="I68" s="14">
        <v>13376</v>
      </c>
      <c r="J68" s="14">
        <v>2344550</v>
      </c>
      <c r="K68" s="14">
        <v>250010</v>
      </c>
      <c r="L68" s="14">
        <v>181290</v>
      </c>
      <c r="M68" s="14">
        <v>98171</v>
      </c>
      <c r="N68" s="14">
        <v>44068</v>
      </c>
      <c r="O68" s="14">
        <v>2918089</v>
      </c>
    </row>
    <row r="69" spans="1:15" x14ac:dyDescent="0.25">
      <c r="A69" s="479"/>
      <c r="B69" s="480" t="s">
        <v>18</v>
      </c>
      <c r="C69" s="480"/>
      <c r="D69" s="14">
        <v>63624</v>
      </c>
      <c r="E69" s="14">
        <v>13118</v>
      </c>
      <c r="F69" s="14">
        <v>7335</v>
      </c>
      <c r="G69" s="14">
        <v>6853</v>
      </c>
      <c r="H69" s="14">
        <v>2208</v>
      </c>
      <c r="I69" s="158">
        <v>93138</v>
      </c>
      <c r="J69" s="14">
        <v>15528828</v>
      </c>
      <c r="K69" s="14">
        <v>3690595</v>
      </c>
      <c r="L69" s="14">
        <v>1690373</v>
      </c>
      <c r="M69" s="14">
        <v>1960001</v>
      </c>
      <c r="N69" s="14">
        <v>542192</v>
      </c>
      <c r="O69" s="160">
        <v>23411989</v>
      </c>
    </row>
    <row r="70" spans="1:15" x14ac:dyDescent="0.25">
      <c r="A70" s="479" t="s">
        <v>34</v>
      </c>
      <c r="B70" s="10" t="s">
        <v>20</v>
      </c>
      <c r="C70" s="11" t="s">
        <v>21</v>
      </c>
      <c r="D70" s="13">
        <v>291</v>
      </c>
      <c r="E70" s="13">
        <v>242</v>
      </c>
      <c r="F70" s="13">
        <v>39</v>
      </c>
      <c r="G70" s="13">
        <v>135</v>
      </c>
      <c r="H70" s="13">
        <v>1</v>
      </c>
      <c r="I70" s="13">
        <v>708</v>
      </c>
      <c r="J70" s="14">
        <v>147357</v>
      </c>
      <c r="K70" s="14">
        <v>122544</v>
      </c>
      <c r="L70" s="14">
        <v>19749</v>
      </c>
      <c r="M70" s="14">
        <v>68362</v>
      </c>
      <c r="N70" s="13">
        <v>506</v>
      </c>
      <c r="O70" s="14">
        <v>358518</v>
      </c>
    </row>
    <row r="71" spans="1:15" x14ac:dyDescent="0.25">
      <c r="A71" s="479"/>
      <c r="B71" s="10" t="s">
        <v>20</v>
      </c>
      <c r="C71" s="11" t="s">
        <v>22</v>
      </c>
      <c r="D71" s="13">
        <v>250</v>
      </c>
      <c r="E71" s="13">
        <v>219</v>
      </c>
      <c r="F71" s="13">
        <v>36</v>
      </c>
      <c r="G71" s="13">
        <v>128</v>
      </c>
      <c r="H71" s="13">
        <v>7</v>
      </c>
      <c r="I71" s="13">
        <v>640</v>
      </c>
      <c r="J71" s="14">
        <v>119588</v>
      </c>
      <c r="K71" s="14">
        <v>104759</v>
      </c>
      <c r="L71" s="14">
        <v>17221</v>
      </c>
      <c r="M71" s="14">
        <v>61229</v>
      </c>
      <c r="N71" s="14">
        <v>3348</v>
      </c>
      <c r="O71" s="14">
        <v>306145</v>
      </c>
    </row>
    <row r="72" spans="1:15" x14ac:dyDescent="0.25">
      <c r="A72" s="479"/>
      <c r="B72" s="10" t="s">
        <v>23</v>
      </c>
      <c r="C72" s="11" t="s">
        <v>21</v>
      </c>
      <c r="D72" s="14">
        <v>1930</v>
      </c>
      <c r="E72" s="13">
        <v>588</v>
      </c>
      <c r="F72" s="13">
        <v>287</v>
      </c>
      <c r="G72" s="13">
        <v>518</v>
      </c>
      <c r="H72" s="13">
        <v>40</v>
      </c>
      <c r="I72" s="14">
        <v>3363</v>
      </c>
      <c r="J72" s="14">
        <v>879590</v>
      </c>
      <c r="K72" s="14">
        <v>267979</v>
      </c>
      <c r="L72" s="14">
        <v>130799</v>
      </c>
      <c r="M72" s="14">
        <v>236076</v>
      </c>
      <c r="N72" s="14">
        <v>18230</v>
      </c>
      <c r="O72" s="14">
        <v>1532674</v>
      </c>
    </row>
    <row r="73" spans="1:15" x14ac:dyDescent="0.25">
      <c r="A73" s="479"/>
      <c r="B73" s="10" t="s">
        <v>23</v>
      </c>
      <c r="C73" s="11" t="s">
        <v>22</v>
      </c>
      <c r="D73" s="14">
        <v>1840</v>
      </c>
      <c r="E73" s="13">
        <v>505</v>
      </c>
      <c r="F73" s="13">
        <v>290</v>
      </c>
      <c r="G73" s="13">
        <v>480</v>
      </c>
      <c r="H73" s="13">
        <v>42</v>
      </c>
      <c r="I73" s="14">
        <v>3157</v>
      </c>
      <c r="J73" s="14">
        <v>828401</v>
      </c>
      <c r="K73" s="14">
        <v>227360</v>
      </c>
      <c r="L73" s="14">
        <v>130563</v>
      </c>
      <c r="M73" s="14">
        <v>216105</v>
      </c>
      <c r="N73" s="14">
        <v>18909</v>
      </c>
      <c r="O73" s="14">
        <v>1421338</v>
      </c>
    </row>
    <row r="74" spans="1:15" x14ac:dyDescent="0.25">
      <c r="A74" s="479"/>
      <c r="B74" s="10" t="s">
        <v>24</v>
      </c>
      <c r="C74" s="11" t="s">
        <v>21</v>
      </c>
      <c r="D74" s="14">
        <v>4472</v>
      </c>
      <c r="E74" s="14">
        <v>1035</v>
      </c>
      <c r="F74" s="14">
        <v>1122</v>
      </c>
      <c r="G74" s="14">
        <v>1095</v>
      </c>
      <c r="H74" s="13">
        <v>229</v>
      </c>
      <c r="I74" s="14">
        <v>7953</v>
      </c>
      <c r="J74" s="14">
        <v>1410969</v>
      </c>
      <c r="K74" s="14">
        <v>326555</v>
      </c>
      <c r="L74" s="14">
        <v>354004</v>
      </c>
      <c r="M74" s="14">
        <v>345485</v>
      </c>
      <c r="N74" s="14">
        <v>72252</v>
      </c>
      <c r="O74" s="14">
        <v>2509265</v>
      </c>
    </row>
    <row r="75" spans="1:15" x14ac:dyDescent="0.25">
      <c r="A75" s="479"/>
      <c r="B75" s="10" t="s">
        <v>24</v>
      </c>
      <c r="C75" s="11" t="s">
        <v>22</v>
      </c>
      <c r="D75" s="14">
        <v>4375</v>
      </c>
      <c r="E75" s="13">
        <v>977</v>
      </c>
      <c r="F75" s="14">
        <v>1146</v>
      </c>
      <c r="G75" s="14">
        <v>1066</v>
      </c>
      <c r="H75" s="13">
        <v>214</v>
      </c>
      <c r="I75" s="14">
        <v>7778</v>
      </c>
      <c r="J75" s="14">
        <v>1445063</v>
      </c>
      <c r="K75" s="14">
        <v>322703</v>
      </c>
      <c r="L75" s="14">
        <v>378524</v>
      </c>
      <c r="M75" s="14">
        <v>352100</v>
      </c>
      <c r="N75" s="14">
        <v>70684</v>
      </c>
      <c r="O75" s="14">
        <v>2569074</v>
      </c>
    </row>
    <row r="76" spans="1:15" x14ac:dyDescent="0.25">
      <c r="A76" s="479"/>
      <c r="B76" s="10" t="s">
        <v>25</v>
      </c>
      <c r="C76" s="11" t="s">
        <v>21</v>
      </c>
      <c r="D76" s="13">
        <v>482</v>
      </c>
      <c r="E76" s="13">
        <v>84</v>
      </c>
      <c r="F76" s="13">
        <v>174</v>
      </c>
      <c r="G76" s="13">
        <v>114</v>
      </c>
      <c r="H76" s="13">
        <v>20</v>
      </c>
      <c r="I76" s="13">
        <v>874</v>
      </c>
      <c r="J76" s="14">
        <v>47859</v>
      </c>
      <c r="K76" s="14">
        <v>8341</v>
      </c>
      <c r="L76" s="14">
        <v>17277</v>
      </c>
      <c r="M76" s="14">
        <v>11319</v>
      </c>
      <c r="N76" s="14">
        <v>1986</v>
      </c>
      <c r="O76" s="14">
        <v>86782</v>
      </c>
    </row>
    <row r="77" spans="1:15" x14ac:dyDescent="0.25">
      <c r="A77" s="479"/>
      <c r="B77" s="10" t="s">
        <v>25</v>
      </c>
      <c r="C77" s="11" t="s">
        <v>22</v>
      </c>
      <c r="D77" s="13">
        <v>454</v>
      </c>
      <c r="E77" s="13">
        <v>93</v>
      </c>
      <c r="F77" s="13">
        <v>164</v>
      </c>
      <c r="G77" s="13">
        <v>104</v>
      </c>
      <c r="H77" s="13">
        <v>23</v>
      </c>
      <c r="I77" s="13">
        <v>838</v>
      </c>
      <c r="J77" s="14">
        <v>87929</v>
      </c>
      <c r="K77" s="14">
        <v>18012</v>
      </c>
      <c r="L77" s="14">
        <v>31763</v>
      </c>
      <c r="M77" s="14">
        <v>20142</v>
      </c>
      <c r="N77" s="14">
        <v>4455</v>
      </c>
      <c r="O77" s="14">
        <v>162301</v>
      </c>
    </row>
    <row r="78" spans="1:15" x14ac:dyDescent="0.25">
      <c r="A78" s="479"/>
      <c r="B78" s="10" t="s">
        <v>26</v>
      </c>
      <c r="C78" s="11" t="s">
        <v>21</v>
      </c>
      <c r="D78" s="14">
        <v>11742</v>
      </c>
      <c r="E78" s="14">
        <v>2575</v>
      </c>
      <c r="F78" s="14">
        <v>3643</v>
      </c>
      <c r="G78" s="14">
        <v>2356</v>
      </c>
      <c r="H78" s="13">
        <v>577</v>
      </c>
      <c r="I78" s="14">
        <v>20893</v>
      </c>
      <c r="J78" s="14">
        <v>1150392</v>
      </c>
      <c r="K78" s="14">
        <v>252279</v>
      </c>
      <c r="L78" s="14">
        <v>356913</v>
      </c>
      <c r="M78" s="14">
        <v>230823</v>
      </c>
      <c r="N78" s="14">
        <v>56530</v>
      </c>
      <c r="O78" s="14">
        <v>2046937</v>
      </c>
    </row>
    <row r="79" spans="1:15" x14ac:dyDescent="0.25">
      <c r="A79" s="479"/>
      <c r="B79" s="10" t="s">
        <v>27</v>
      </c>
      <c r="C79" s="11" t="s">
        <v>22</v>
      </c>
      <c r="D79" s="14">
        <v>12743</v>
      </c>
      <c r="E79" s="14">
        <v>2485</v>
      </c>
      <c r="F79" s="14">
        <v>4303</v>
      </c>
      <c r="G79" s="14">
        <v>2640</v>
      </c>
      <c r="H79" s="13">
        <v>728</v>
      </c>
      <c r="I79" s="14">
        <v>22899</v>
      </c>
      <c r="J79" s="14">
        <v>2544490</v>
      </c>
      <c r="K79" s="14">
        <v>496199</v>
      </c>
      <c r="L79" s="14">
        <v>859212</v>
      </c>
      <c r="M79" s="14">
        <v>527149</v>
      </c>
      <c r="N79" s="14">
        <v>145365</v>
      </c>
      <c r="O79" s="14">
        <v>4572415</v>
      </c>
    </row>
    <row r="80" spans="1:15" x14ac:dyDescent="0.25">
      <c r="A80" s="479"/>
      <c r="B80" s="10" t="s">
        <v>28</v>
      </c>
      <c r="C80" s="11" t="s">
        <v>21</v>
      </c>
      <c r="D80" s="14">
        <v>3196</v>
      </c>
      <c r="E80" s="13">
        <v>493</v>
      </c>
      <c r="F80" s="13">
        <v>900</v>
      </c>
      <c r="G80" s="13">
        <v>711</v>
      </c>
      <c r="H80" s="13">
        <v>112</v>
      </c>
      <c r="I80" s="14">
        <v>5412</v>
      </c>
      <c r="J80" s="14">
        <v>543773</v>
      </c>
      <c r="K80" s="14">
        <v>83880</v>
      </c>
      <c r="L80" s="14">
        <v>153128</v>
      </c>
      <c r="M80" s="14">
        <v>120971</v>
      </c>
      <c r="N80" s="14">
        <v>19056</v>
      </c>
      <c r="O80" s="14">
        <v>920808</v>
      </c>
    </row>
    <row r="81" spans="1:15" x14ac:dyDescent="0.25">
      <c r="A81" s="479"/>
      <c r="B81" s="10" t="s">
        <v>29</v>
      </c>
      <c r="C81" s="11" t="s">
        <v>22</v>
      </c>
      <c r="D81" s="14">
        <v>8843</v>
      </c>
      <c r="E81" s="14">
        <v>1118</v>
      </c>
      <c r="F81" s="14">
        <v>2909</v>
      </c>
      <c r="G81" s="14">
        <v>2001</v>
      </c>
      <c r="H81" s="13">
        <v>337</v>
      </c>
      <c r="I81" s="14">
        <v>15208</v>
      </c>
      <c r="J81" s="14">
        <v>1929176</v>
      </c>
      <c r="K81" s="14">
        <v>243901</v>
      </c>
      <c r="L81" s="14">
        <v>634623</v>
      </c>
      <c r="M81" s="14">
        <v>436535</v>
      </c>
      <c r="N81" s="14">
        <v>73519</v>
      </c>
      <c r="O81" s="14">
        <v>3317754</v>
      </c>
    </row>
    <row r="82" spans="1:15" x14ac:dyDescent="0.25">
      <c r="A82" s="479"/>
      <c r="B82" s="480" t="s">
        <v>18</v>
      </c>
      <c r="C82" s="480"/>
      <c r="D82" s="14">
        <v>50618</v>
      </c>
      <c r="E82" s="14">
        <v>10414</v>
      </c>
      <c r="F82" s="14">
        <v>15013</v>
      </c>
      <c r="G82" s="14">
        <v>11348</v>
      </c>
      <c r="H82" s="14">
        <v>2330</v>
      </c>
      <c r="I82" s="158">
        <v>89723</v>
      </c>
      <c r="J82" s="14">
        <v>11134587</v>
      </c>
      <c r="K82" s="14">
        <v>2474512</v>
      </c>
      <c r="L82" s="14">
        <v>3083776</v>
      </c>
      <c r="M82" s="14">
        <v>2626296</v>
      </c>
      <c r="N82" s="14">
        <v>484840</v>
      </c>
      <c r="O82" s="160">
        <v>19804011</v>
      </c>
    </row>
    <row r="83" spans="1:15" x14ac:dyDescent="0.25">
      <c r="A83" s="479" t="s">
        <v>35</v>
      </c>
      <c r="B83" s="10" t="s">
        <v>20</v>
      </c>
      <c r="C83" s="11" t="s">
        <v>21</v>
      </c>
      <c r="D83" s="13">
        <v>939</v>
      </c>
      <c r="E83" s="13">
        <v>333</v>
      </c>
      <c r="F83" s="13">
        <v>169</v>
      </c>
      <c r="G83" s="13">
        <v>80</v>
      </c>
      <c r="H83" s="13">
        <v>22</v>
      </c>
      <c r="I83" s="14">
        <v>1543</v>
      </c>
      <c r="J83" s="14">
        <v>475493</v>
      </c>
      <c r="K83" s="14">
        <v>168625</v>
      </c>
      <c r="L83" s="14">
        <v>85579</v>
      </c>
      <c r="M83" s="14">
        <v>40511</v>
      </c>
      <c r="N83" s="14">
        <v>11140</v>
      </c>
      <c r="O83" s="14">
        <v>781348</v>
      </c>
    </row>
    <row r="84" spans="1:15" x14ac:dyDescent="0.25">
      <c r="A84" s="479"/>
      <c r="B84" s="10" t="s">
        <v>20</v>
      </c>
      <c r="C84" s="11" t="s">
        <v>22</v>
      </c>
      <c r="D84" s="13">
        <v>863</v>
      </c>
      <c r="E84" s="13">
        <v>308</v>
      </c>
      <c r="F84" s="13">
        <v>140</v>
      </c>
      <c r="G84" s="13">
        <v>80</v>
      </c>
      <c r="H84" s="13">
        <v>38</v>
      </c>
      <c r="I84" s="14">
        <v>1429</v>
      </c>
      <c r="J84" s="14">
        <v>412817</v>
      </c>
      <c r="K84" s="14">
        <v>147332</v>
      </c>
      <c r="L84" s="14">
        <v>66969</v>
      </c>
      <c r="M84" s="14">
        <v>38268</v>
      </c>
      <c r="N84" s="14">
        <v>18177</v>
      </c>
      <c r="O84" s="14">
        <v>683563</v>
      </c>
    </row>
    <row r="85" spans="1:15" x14ac:dyDescent="0.25">
      <c r="A85" s="479"/>
      <c r="B85" s="10" t="s">
        <v>23</v>
      </c>
      <c r="C85" s="11" t="s">
        <v>21</v>
      </c>
      <c r="D85" s="14">
        <v>4627</v>
      </c>
      <c r="E85" s="14">
        <v>1224</v>
      </c>
      <c r="F85" s="13">
        <v>725</v>
      </c>
      <c r="G85" s="13">
        <v>560</v>
      </c>
      <c r="H85" s="13">
        <v>197</v>
      </c>
      <c r="I85" s="14">
        <v>7333</v>
      </c>
      <c r="J85" s="14">
        <v>2108736</v>
      </c>
      <c r="K85" s="14">
        <v>557833</v>
      </c>
      <c r="L85" s="14">
        <v>330416</v>
      </c>
      <c r="M85" s="14">
        <v>255218</v>
      </c>
      <c r="N85" s="14">
        <v>89782</v>
      </c>
      <c r="O85" s="14">
        <v>3341985</v>
      </c>
    </row>
    <row r="86" spans="1:15" x14ac:dyDescent="0.25">
      <c r="A86" s="479"/>
      <c r="B86" s="10" t="s">
        <v>23</v>
      </c>
      <c r="C86" s="11" t="s">
        <v>22</v>
      </c>
      <c r="D86" s="14">
        <v>4226</v>
      </c>
      <c r="E86" s="14">
        <v>1101</v>
      </c>
      <c r="F86" s="13">
        <v>684</v>
      </c>
      <c r="G86" s="13">
        <v>528</v>
      </c>
      <c r="H86" s="13">
        <v>220</v>
      </c>
      <c r="I86" s="14">
        <v>6759</v>
      </c>
      <c r="J86" s="14">
        <v>1902620</v>
      </c>
      <c r="K86" s="14">
        <v>495690</v>
      </c>
      <c r="L86" s="14">
        <v>307949</v>
      </c>
      <c r="M86" s="14">
        <v>237715</v>
      </c>
      <c r="N86" s="14">
        <v>99048</v>
      </c>
      <c r="O86" s="14">
        <v>3043022</v>
      </c>
    </row>
    <row r="87" spans="1:15" x14ac:dyDescent="0.25">
      <c r="A87" s="479"/>
      <c r="B87" s="10" t="s">
        <v>24</v>
      </c>
      <c r="C87" s="11" t="s">
        <v>21</v>
      </c>
      <c r="D87" s="14">
        <v>10052</v>
      </c>
      <c r="E87" s="14">
        <v>2690</v>
      </c>
      <c r="F87" s="14">
        <v>2059</v>
      </c>
      <c r="G87" s="14">
        <v>1084</v>
      </c>
      <c r="H87" s="13">
        <v>802</v>
      </c>
      <c r="I87" s="14">
        <v>16687</v>
      </c>
      <c r="J87" s="14">
        <v>3171524</v>
      </c>
      <c r="K87" s="14">
        <v>848727</v>
      </c>
      <c r="L87" s="14">
        <v>649639</v>
      </c>
      <c r="M87" s="14">
        <v>342015</v>
      </c>
      <c r="N87" s="14">
        <v>253040</v>
      </c>
      <c r="O87" s="14">
        <v>5264945</v>
      </c>
    </row>
    <row r="88" spans="1:15" x14ac:dyDescent="0.25">
      <c r="A88" s="479"/>
      <c r="B88" s="10" t="s">
        <v>24</v>
      </c>
      <c r="C88" s="11" t="s">
        <v>22</v>
      </c>
      <c r="D88" s="14">
        <v>9509</v>
      </c>
      <c r="E88" s="14">
        <v>2553</v>
      </c>
      <c r="F88" s="14">
        <v>1985</v>
      </c>
      <c r="G88" s="14">
        <v>1019</v>
      </c>
      <c r="H88" s="13">
        <v>724</v>
      </c>
      <c r="I88" s="14">
        <v>15790</v>
      </c>
      <c r="J88" s="14">
        <v>3140823</v>
      </c>
      <c r="K88" s="14">
        <v>843256</v>
      </c>
      <c r="L88" s="14">
        <v>655646</v>
      </c>
      <c r="M88" s="14">
        <v>336576</v>
      </c>
      <c r="N88" s="14">
        <v>239137</v>
      </c>
      <c r="O88" s="14">
        <v>5215438</v>
      </c>
    </row>
    <row r="89" spans="1:15" x14ac:dyDescent="0.25">
      <c r="A89" s="479"/>
      <c r="B89" s="10" t="s">
        <v>25</v>
      </c>
      <c r="C89" s="11" t="s">
        <v>21</v>
      </c>
      <c r="D89" s="13">
        <v>484</v>
      </c>
      <c r="E89" s="13">
        <v>190</v>
      </c>
      <c r="F89" s="13">
        <v>107</v>
      </c>
      <c r="G89" s="13">
        <v>50</v>
      </c>
      <c r="H89" s="13">
        <v>53</v>
      </c>
      <c r="I89" s="13">
        <v>884</v>
      </c>
      <c r="J89" s="14">
        <v>48057</v>
      </c>
      <c r="K89" s="14">
        <v>18866</v>
      </c>
      <c r="L89" s="14">
        <v>10624</v>
      </c>
      <c r="M89" s="14">
        <v>4965</v>
      </c>
      <c r="N89" s="14">
        <v>5262</v>
      </c>
      <c r="O89" s="14">
        <v>87774</v>
      </c>
    </row>
    <row r="90" spans="1:15" x14ac:dyDescent="0.25">
      <c r="A90" s="479"/>
      <c r="B90" s="10" t="s">
        <v>25</v>
      </c>
      <c r="C90" s="11" t="s">
        <v>22</v>
      </c>
      <c r="D90" s="13">
        <v>375</v>
      </c>
      <c r="E90" s="13">
        <v>150</v>
      </c>
      <c r="F90" s="13">
        <v>101</v>
      </c>
      <c r="G90" s="13">
        <v>36</v>
      </c>
      <c r="H90" s="13">
        <v>29</v>
      </c>
      <c r="I90" s="13">
        <v>691</v>
      </c>
      <c r="J90" s="14">
        <v>72628</v>
      </c>
      <c r="K90" s="14">
        <v>29051</v>
      </c>
      <c r="L90" s="14">
        <v>19561</v>
      </c>
      <c r="M90" s="14">
        <v>6972</v>
      </c>
      <c r="N90" s="14">
        <v>5617</v>
      </c>
      <c r="O90" s="14">
        <v>133829</v>
      </c>
    </row>
    <row r="91" spans="1:15" x14ac:dyDescent="0.25">
      <c r="A91" s="479"/>
      <c r="B91" s="10" t="s">
        <v>26</v>
      </c>
      <c r="C91" s="11" t="s">
        <v>21</v>
      </c>
      <c r="D91" s="13">
        <v>110</v>
      </c>
      <c r="E91" s="13">
        <v>41</v>
      </c>
      <c r="F91" s="13">
        <v>44</v>
      </c>
      <c r="G91" s="13">
        <v>14</v>
      </c>
      <c r="H91" s="13">
        <v>12</v>
      </c>
      <c r="I91" s="13">
        <v>221</v>
      </c>
      <c r="J91" s="14">
        <v>10777</v>
      </c>
      <c r="K91" s="14">
        <v>4017</v>
      </c>
      <c r="L91" s="14">
        <v>4311</v>
      </c>
      <c r="M91" s="14">
        <v>1372</v>
      </c>
      <c r="N91" s="14">
        <v>1176</v>
      </c>
      <c r="O91" s="14">
        <v>21653</v>
      </c>
    </row>
    <row r="92" spans="1:15" x14ac:dyDescent="0.25">
      <c r="A92" s="479"/>
      <c r="B92" s="10" t="s">
        <v>27</v>
      </c>
      <c r="C92" s="11" t="s">
        <v>22</v>
      </c>
      <c r="D92" s="13">
        <v>284</v>
      </c>
      <c r="E92" s="13">
        <v>59</v>
      </c>
      <c r="F92" s="13">
        <v>103</v>
      </c>
      <c r="G92" s="13">
        <v>32</v>
      </c>
      <c r="H92" s="13">
        <v>14</v>
      </c>
      <c r="I92" s="13">
        <v>492</v>
      </c>
      <c r="J92" s="14">
        <v>56708</v>
      </c>
      <c r="K92" s="14">
        <v>11781</v>
      </c>
      <c r="L92" s="14">
        <v>20567</v>
      </c>
      <c r="M92" s="14">
        <v>6390</v>
      </c>
      <c r="N92" s="14">
        <v>2795</v>
      </c>
      <c r="O92" s="14">
        <v>98241</v>
      </c>
    </row>
    <row r="93" spans="1:15" x14ac:dyDescent="0.25">
      <c r="A93" s="479"/>
      <c r="B93" s="10" t="s">
        <v>28</v>
      </c>
      <c r="C93" s="11" t="s">
        <v>21</v>
      </c>
      <c r="D93" s="13">
        <v>6</v>
      </c>
      <c r="E93" s="13">
        <v>3</v>
      </c>
      <c r="F93" s="13">
        <v>5</v>
      </c>
      <c r="G93" s="12"/>
      <c r="H93" s="12"/>
      <c r="I93" s="13">
        <v>14</v>
      </c>
      <c r="J93" s="14">
        <v>1021</v>
      </c>
      <c r="K93" s="13">
        <v>510</v>
      </c>
      <c r="L93" s="13">
        <v>851</v>
      </c>
      <c r="M93" s="12"/>
      <c r="N93" s="12"/>
      <c r="O93" s="14">
        <v>2382</v>
      </c>
    </row>
    <row r="94" spans="1:15" x14ac:dyDescent="0.25">
      <c r="A94" s="479"/>
      <c r="B94" s="10" t="s">
        <v>29</v>
      </c>
      <c r="C94" s="11" t="s">
        <v>22</v>
      </c>
      <c r="D94" s="13">
        <v>66</v>
      </c>
      <c r="E94" s="13">
        <v>23</v>
      </c>
      <c r="F94" s="13">
        <v>36</v>
      </c>
      <c r="G94" s="13">
        <v>3</v>
      </c>
      <c r="H94" s="13">
        <v>4</v>
      </c>
      <c r="I94" s="13">
        <v>132</v>
      </c>
      <c r="J94" s="14">
        <v>14398</v>
      </c>
      <c r="K94" s="14">
        <v>5018</v>
      </c>
      <c r="L94" s="14">
        <v>7854</v>
      </c>
      <c r="M94" s="13">
        <v>654</v>
      </c>
      <c r="N94" s="13">
        <v>873</v>
      </c>
      <c r="O94" s="14">
        <v>28797</v>
      </c>
    </row>
    <row r="95" spans="1:15" x14ac:dyDescent="0.25">
      <c r="A95" s="479"/>
      <c r="B95" s="480" t="s">
        <v>18</v>
      </c>
      <c r="C95" s="480"/>
      <c r="D95" s="14">
        <v>31541</v>
      </c>
      <c r="E95" s="14">
        <v>8675</v>
      </c>
      <c r="F95" s="14">
        <v>6158</v>
      </c>
      <c r="G95" s="14">
        <v>3486</v>
      </c>
      <c r="H95" s="14">
        <v>2115</v>
      </c>
      <c r="I95" s="158">
        <v>51975</v>
      </c>
      <c r="J95" s="14">
        <v>11415602</v>
      </c>
      <c r="K95" s="14">
        <v>3130706</v>
      </c>
      <c r="L95" s="14">
        <v>2159966</v>
      </c>
      <c r="M95" s="14">
        <v>1270656</v>
      </c>
      <c r="N95" s="14">
        <v>726047</v>
      </c>
      <c r="O95" s="160">
        <v>18702977</v>
      </c>
    </row>
    <row r="96" spans="1:15" x14ac:dyDescent="0.25">
      <c r="A96" s="479" t="s">
        <v>36</v>
      </c>
      <c r="B96" s="10" t="s">
        <v>20</v>
      </c>
      <c r="C96" s="11" t="s">
        <v>21</v>
      </c>
      <c r="D96" s="13">
        <v>506</v>
      </c>
      <c r="E96" s="13">
        <v>82</v>
      </c>
      <c r="F96" s="13">
        <v>46</v>
      </c>
      <c r="G96" s="13">
        <v>74</v>
      </c>
      <c r="H96" s="13">
        <v>6</v>
      </c>
      <c r="I96" s="13">
        <v>714</v>
      </c>
      <c r="J96" s="14">
        <v>256229</v>
      </c>
      <c r="K96" s="14">
        <v>41523</v>
      </c>
      <c r="L96" s="14">
        <v>23294</v>
      </c>
      <c r="M96" s="14">
        <v>37472</v>
      </c>
      <c r="N96" s="14">
        <v>3038</v>
      </c>
      <c r="O96" s="14">
        <v>361556</v>
      </c>
    </row>
    <row r="97" spans="1:15" x14ac:dyDescent="0.25">
      <c r="A97" s="479"/>
      <c r="B97" s="10" t="s">
        <v>20</v>
      </c>
      <c r="C97" s="11" t="s">
        <v>22</v>
      </c>
      <c r="D97" s="13">
        <v>497</v>
      </c>
      <c r="E97" s="13">
        <v>64</v>
      </c>
      <c r="F97" s="13">
        <v>45</v>
      </c>
      <c r="G97" s="13">
        <v>70</v>
      </c>
      <c r="H97" s="13">
        <v>6</v>
      </c>
      <c r="I97" s="13">
        <v>682</v>
      </c>
      <c r="J97" s="14">
        <v>237741</v>
      </c>
      <c r="K97" s="14">
        <v>30614</v>
      </c>
      <c r="L97" s="14">
        <v>21526</v>
      </c>
      <c r="M97" s="14">
        <v>33485</v>
      </c>
      <c r="N97" s="14">
        <v>2870</v>
      </c>
      <c r="O97" s="14">
        <v>326236</v>
      </c>
    </row>
    <row r="98" spans="1:15" x14ac:dyDescent="0.25">
      <c r="A98" s="479"/>
      <c r="B98" s="10" t="s">
        <v>23</v>
      </c>
      <c r="C98" s="11" t="s">
        <v>21</v>
      </c>
      <c r="D98" s="14">
        <v>1708</v>
      </c>
      <c r="E98" s="13">
        <v>482</v>
      </c>
      <c r="F98" s="13">
        <v>215</v>
      </c>
      <c r="G98" s="13">
        <v>459</v>
      </c>
      <c r="H98" s="13">
        <v>47</v>
      </c>
      <c r="I98" s="14">
        <v>2911</v>
      </c>
      <c r="J98" s="14">
        <v>778414</v>
      </c>
      <c r="K98" s="14">
        <v>219670</v>
      </c>
      <c r="L98" s="14">
        <v>97985</v>
      </c>
      <c r="M98" s="14">
        <v>209187</v>
      </c>
      <c r="N98" s="14">
        <v>21420</v>
      </c>
      <c r="O98" s="14">
        <v>1326676</v>
      </c>
    </row>
    <row r="99" spans="1:15" x14ac:dyDescent="0.25">
      <c r="A99" s="479"/>
      <c r="B99" s="10" t="s">
        <v>23</v>
      </c>
      <c r="C99" s="11" t="s">
        <v>22</v>
      </c>
      <c r="D99" s="14">
        <v>1651</v>
      </c>
      <c r="E99" s="13">
        <v>525</v>
      </c>
      <c r="F99" s="13">
        <v>179</v>
      </c>
      <c r="G99" s="13">
        <v>448</v>
      </c>
      <c r="H99" s="13">
        <v>42</v>
      </c>
      <c r="I99" s="14">
        <v>2845</v>
      </c>
      <c r="J99" s="14">
        <v>743310</v>
      </c>
      <c r="K99" s="14">
        <v>236364</v>
      </c>
      <c r="L99" s="14">
        <v>80589</v>
      </c>
      <c r="M99" s="14">
        <v>201698</v>
      </c>
      <c r="N99" s="14">
        <v>18909</v>
      </c>
      <c r="O99" s="14">
        <v>1280870</v>
      </c>
    </row>
    <row r="100" spans="1:15" x14ac:dyDescent="0.25">
      <c r="A100" s="479"/>
      <c r="B100" s="10" t="s">
        <v>24</v>
      </c>
      <c r="C100" s="11" t="s">
        <v>21</v>
      </c>
      <c r="D100" s="14">
        <v>3234</v>
      </c>
      <c r="E100" s="14">
        <v>1201</v>
      </c>
      <c r="F100" s="13">
        <v>458</v>
      </c>
      <c r="G100" s="13">
        <v>956</v>
      </c>
      <c r="H100" s="13">
        <v>179</v>
      </c>
      <c r="I100" s="14">
        <v>6028</v>
      </c>
      <c r="J100" s="14">
        <v>1020365</v>
      </c>
      <c r="K100" s="14">
        <v>378930</v>
      </c>
      <c r="L100" s="14">
        <v>144504</v>
      </c>
      <c r="M100" s="14">
        <v>301629</v>
      </c>
      <c r="N100" s="14">
        <v>56477</v>
      </c>
      <c r="O100" s="14">
        <v>1901905</v>
      </c>
    </row>
    <row r="101" spans="1:15" x14ac:dyDescent="0.25">
      <c r="A101" s="479"/>
      <c r="B101" s="10" t="s">
        <v>24</v>
      </c>
      <c r="C101" s="11" t="s">
        <v>22</v>
      </c>
      <c r="D101" s="14">
        <v>3020</v>
      </c>
      <c r="E101" s="14">
        <v>1011</v>
      </c>
      <c r="F101" s="13">
        <v>448</v>
      </c>
      <c r="G101" s="13">
        <v>955</v>
      </c>
      <c r="H101" s="13">
        <v>134</v>
      </c>
      <c r="I101" s="14">
        <v>5568</v>
      </c>
      <c r="J101" s="14">
        <v>997506</v>
      </c>
      <c r="K101" s="14">
        <v>333933</v>
      </c>
      <c r="L101" s="14">
        <v>147974</v>
      </c>
      <c r="M101" s="14">
        <v>315437</v>
      </c>
      <c r="N101" s="14">
        <v>44260</v>
      </c>
      <c r="O101" s="14">
        <v>1839110</v>
      </c>
    </row>
    <row r="102" spans="1:15" x14ac:dyDescent="0.25">
      <c r="A102" s="479"/>
      <c r="B102" s="10" t="s">
        <v>25</v>
      </c>
      <c r="C102" s="11" t="s">
        <v>21</v>
      </c>
      <c r="D102" s="13">
        <v>430</v>
      </c>
      <c r="E102" s="13">
        <v>280</v>
      </c>
      <c r="F102" s="13">
        <v>109</v>
      </c>
      <c r="G102" s="13">
        <v>134</v>
      </c>
      <c r="H102" s="13">
        <v>21</v>
      </c>
      <c r="I102" s="13">
        <v>974</v>
      </c>
      <c r="J102" s="14">
        <v>42696</v>
      </c>
      <c r="K102" s="14">
        <v>27802</v>
      </c>
      <c r="L102" s="14">
        <v>10823</v>
      </c>
      <c r="M102" s="14">
        <v>13305</v>
      </c>
      <c r="N102" s="14">
        <v>2085</v>
      </c>
      <c r="O102" s="14">
        <v>96711</v>
      </c>
    </row>
    <row r="103" spans="1:15" x14ac:dyDescent="0.25">
      <c r="A103" s="479"/>
      <c r="B103" s="10" t="s">
        <v>25</v>
      </c>
      <c r="C103" s="11" t="s">
        <v>22</v>
      </c>
      <c r="D103" s="13">
        <v>401</v>
      </c>
      <c r="E103" s="13">
        <v>285</v>
      </c>
      <c r="F103" s="13">
        <v>123</v>
      </c>
      <c r="G103" s="13">
        <v>136</v>
      </c>
      <c r="H103" s="13">
        <v>37</v>
      </c>
      <c r="I103" s="13">
        <v>982</v>
      </c>
      <c r="J103" s="14">
        <v>77664</v>
      </c>
      <c r="K103" s="14">
        <v>55197</v>
      </c>
      <c r="L103" s="14">
        <v>23822</v>
      </c>
      <c r="M103" s="14">
        <v>26340</v>
      </c>
      <c r="N103" s="14">
        <v>7166</v>
      </c>
      <c r="O103" s="14">
        <v>190189</v>
      </c>
    </row>
    <row r="104" spans="1:15" x14ac:dyDescent="0.25">
      <c r="A104" s="479"/>
      <c r="B104" s="10" t="s">
        <v>26</v>
      </c>
      <c r="C104" s="11" t="s">
        <v>21</v>
      </c>
      <c r="D104" s="14">
        <v>11626</v>
      </c>
      <c r="E104" s="14">
        <v>10312</v>
      </c>
      <c r="F104" s="14">
        <v>3063</v>
      </c>
      <c r="G104" s="14">
        <v>3490</v>
      </c>
      <c r="H104" s="13">
        <v>722</v>
      </c>
      <c r="I104" s="14">
        <v>29213</v>
      </c>
      <c r="J104" s="14">
        <v>1139027</v>
      </c>
      <c r="K104" s="14">
        <v>1010291</v>
      </c>
      <c r="L104" s="14">
        <v>300089</v>
      </c>
      <c r="M104" s="14">
        <v>341924</v>
      </c>
      <c r="N104" s="14">
        <v>70736</v>
      </c>
      <c r="O104" s="14">
        <v>2862067</v>
      </c>
    </row>
    <row r="105" spans="1:15" x14ac:dyDescent="0.25">
      <c r="A105" s="479"/>
      <c r="B105" s="10" t="s">
        <v>27</v>
      </c>
      <c r="C105" s="11" t="s">
        <v>22</v>
      </c>
      <c r="D105" s="14">
        <v>13892</v>
      </c>
      <c r="E105" s="14">
        <v>11006</v>
      </c>
      <c r="F105" s="14">
        <v>4019</v>
      </c>
      <c r="G105" s="14">
        <v>4111</v>
      </c>
      <c r="H105" s="14">
        <v>1261</v>
      </c>
      <c r="I105" s="14">
        <v>34289</v>
      </c>
      <c r="J105" s="14">
        <v>2773920</v>
      </c>
      <c r="K105" s="14">
        <v>2197651</v>
      </c>
      <c r="L105" s="14">
        <v>802504</v>
      </c>
      <c r="M105" s="14">
        <v>820874</v>
      </c>
      <c r="N105" s="14">
        <v>251793</v>
      </c>
      <c r="O105" s="14">
        <v>6846742</v>
      </c>
    </row>
    <row r="106" spans="1:15" x14ac:dyDescent="0.25">
      <c r="A106" s="479"/>
      <c r="B106" s="10" t="s">
        <v>28</v>
      </c>
      <c r="C106" s="11" t="s">
        <v>21</v>
      </c>
      <c r="D106" s="14">
        <v>2298</v>
      </c>
      <c r="E106" s="14">
        <v>3846</v>
      </c>
      <c r="F106" s="13">
        <v>395</v>
      </c>
      <c r="G106" s="13">
        <v>902</v>
      </c>
      <c r="H106" s="13">
        <v>137</v>
      </c>
      <c r="I106" s="14">
        <v>7578</v>
      </c>
      <c r="J106" s="14">
        <v>390986</v>
      </c>
      <c r="K106" s="14">
        <v>654365</v>
      </c>
      <c r="L106" s="14">
        <v>67206</v>
      </c>
      <c r="M106" s="14">
        <v>153468</v>
      </c>
      <c r="N106" s="14">
        <v>23309</v>
      </c>
      <c r="O106" s="14">
        <v>1289334</v>
      </c>
    </row>
    <row r="107" spans="1:15" x14ac:dyDescent="0.25">
      <c r="A107" s="479"/>
      <c r="B107" s="10" t="s">
        <v>29</v>
      </c>
      <c r="C107" s="11" t="s">
        <v>22</v>
      </c>
      <c r="D107" s="14">
        <v>5917</v>
      </c>
      <c r="E107" s="14">
        <v>10313</v>
      </c>
      <c r="F107" s="14">
        <v>1241</v>
      </c>
      <c r="G107" s="14">
        <v>2316</v>
      </c>
      <c r="H107" s="13">
        <v>407</v>
      </c>
      <c r="I107" s="14">
        <v>20194</v>
      </c>
      <c r="J107" s="14">
        <v>1290844</v>
      </c>
      <c r="K107" s="14">
        <v>2249869</v>
      </c>
      <c r="L107" s="14">
        <v>270735</v>
      </c>
      <c r="M107" s="14">
        <v>505255</v>
      </c>
      <c r="N107" s="14">
        <v>88791</v>
      </c>
      <c r="O107" s="14">
        <v>4405494</v>
      </c>
    </row>
    <row r="108" spans="1:15" x14ac:dyDescent="0.25">
      <c r="A108" s="479"/>
      <c r="B108" s="480" t="s">
        <v>18</v>
      </c>
      <c r="C108" s="480"/>
      <c r="D108" s="14">
        <v>45180</v>
      </c>
      <c r="E108" s="14">
        <v>39407</v>
      </c>
      <c r="F108" s="14">
        <v>10341</v>
      </c>
      <c r="G108" s="14">
        <v>14051</v>
      </c>
      <c r="H108" s="14">
        <v>2999</v>
      </c>
      <c r="I108" s="158">
        <v>111978</v>
      </c>
      <c r="J108" s="14">
        <v>9748702</v>
      </c>
      <c r="K108" s="14">
        <v>7436209</v>
      </c>
      <c r="L108" s="14">
        <v>1991051</v>
      </c>
      <c r="M108" s="14">
        <v>2960074</v>
      </c>
      <c r="N108" s="14">
        <v>590854</v>
      </c>
      <c r="O108" s="160">
        <v>22726890</v>
      </c>
    </row>
    <row r="109" spans="1:15" x14ac:dyDescent="0.25">
      <c r="A109" s="479" t="s">
        <v>37</v>
      </c>
      <c r="B109" s="10" t="s">
        <v>20</v>
      </c>
      <c r="C109" s="11" t="s">
        <v>21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</row>
    <row r="110" spans="1:15" x14ac:dyDescent="0.25">
      <c r="A110" s="479"/>
      <c r="B110" s="10" t="s">
        <v>20</v>
      </c>
      <c r="C110" s="11" t="s">
        <v>22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</row>
    <row r="111" spans="1:15" x14ac:dyDescent="0.25">
      <c r="A111" s="479"/>
      <c r="B111" s="10" t="s">
        <v>23</v>
      </c>
      <c r="C111" s="11" t="s">
        <v>21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</row>
    <row r="112" spans="1:15" x14ac:dyDescent="0.25">
      <c r="A112" s="479"/>
      <c r="B112" s="10" t="s">
        <v>23</v>
      </c>
      <c r="C112" s="11" t="s">
        <v>22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</row>
    <row r="113" spans="1:15" x14ac:dyDescent="0.25">
      <c r="A113" s="479"/>
      <c r="B113" s="10" t="s">
        <v>24</v>
      </c>
      <c r="C113" s="11" t="s">
        <v>21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1:15" x14ac:dyDescent="0.25">
      <c r="A114" s="479"/>
      <c r="B114" s="10" t="s">
        <v>24</v>
      </c>
      <c r="C114" s="11" t="s">
        <v>22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</row>
    <row r="115" spans="1:15" x14ac:dyDescent="0.25">
      <c r="A115" s="479"/>
      <c r="B115" s="10" t="s">
        <v>25</v>
      </c>
      <c r="C115" s="11" t="s">
        <v>21</v>
      </c>
      <c r="D115" s="13">
        <v>34</v>
      </c>
      <c r="E115" s="13">
        <v>89</v>
      </c>
      <c r="F115" s="13">
        <v>46</v>
      </c>
      <c r="G115" s="13">
        <v>14</v>
      </c>
      <c r="H115" s="13">
        <v>4</v>
      </c>
      <c r="I115" s="13">
        <v>187</v>
      </c>
      <c r="J115" s="14">
        <v>3376</v>
      </c>
      <c r="K115" s="14">
        <v>8837</v>
      </c>
      <c r="L115" s="14">
        <v>4567</v>
      </c>
      <c r="M115" s="14">
        <v>1390</v>
      </c>
      <c r="N115" s="13">
        <v>397</v>
      </c>
      <c r="O115" s="14">
        <v>18567</v>
      </c>
    </row>
    <row r="116" spans="1:15" x14ac:dyDescent="0.25">
      <c r="A116" s="479"/>
      <c r="B116" s="10" t="s">
        <v>25</v>
      </c>
      <c r="C116" s="11" t="s">
        <v>22</v>
      </c>
      <c r="D116" s="13">
        <v>30</v>
      </c>
      <c r="E116" s="13">
        <v>115</v>
      </c>
      <c r="F116" s="13">
        <v>49</v>
      </c>
      <c r="G116" s="13">
        <v>14</v>
      </c>
      <c r="H116" s="13">
        <v>7</v>
      </c>
      <c r="I116" s="13">
        <v>215</v>
      </c>
      <c r="J116" s="14">
        <v>5810</v>
      </c>
      <c r="K116" s="14">
        <v>22273</v>
      </c>
      <c r="L116" s="14">
        <v>9490</v>
      </c>
      <c r="M116" s="14">
        <v>2711</v>
      </c>
      <c r="N116" s="14">
        <v>1356</v>
      </c>
      <c r="O116" s="14">
        <v>41640</v>
      </c>
    </row>
    <row r="117" spans="1:15" x14ac:dyDescent="0.25">
      <c r="A117" s="479"/>
      <c r="B117" s="10" t="s">
        <v>26</v>
      </c>
      <c r="C117" s="11" t="s">
        <v>21</v>
      </c>
      <c r="D117" s="14">
        <v>1022</v>
      </c>
      <c r="E117" s="14">
        <v>2921</v>
      </c>
      <c r="F117" s="14">
        <v>1481</v>
      </c>
      <c r="G117" s="13">
        <v>779</v>
      </c>
      <c r="H117" s="13">
        <v>88</v>
      </c>
      <c r="I117" s="14">
        <v>6291</v>
      </c>
      <c r="J117" s="14">
        <v>100128</v>
      </c>
      <c r="K117" s="14">
        <v>286177</v>
      </c>
      <c r="L117" s="14">
        <v>145097</v>
      </c>
      <c r="M117" s="14">
        <v>76320</v>
      </c>
      <c r="N117" s="14">
        <v>8622</v>
      </c>
      <c r="O117" s="14">
        <v>616344</v>
      </c>
    </row>
    <row r="118" spans="1:15" x14ac:dyDescent="0.25">
      <c r="A118" s="479"/>
      <c r="B118" s="10" t="s">
        <v>27</v>
      </c>
      <c r="C118" s="11" t="s">
        <v>22</v>
      </c>
      <c r="D118" s="14">
        <v>1038</v>
      </c>
      <c r="E118" s="14">
        <v>2787</v>
      </c>
      <c r="F118" s="14">
        <v>1790</v>
      </c>
      <c r="G118" s="13">
        <v>567</v>
      </c>
      <c r="H118" s="13">
        <v>117</v>
      </c>
      <c r="I118" s="14">
        <v>6299</v>
      </c>
      <c r="J118" s="14">
        <v>207265</v>
      </c>
      <c r="K118" s="14">
        <v>556501</v>
      </c>
      <c r="L118" s="14">
        <v>357423</v>
      </c>
      <c r="M118" s="14">
        <v>113217</v>
      </c>
      <c r="N118" s="14">
        <v>23362</v>
      </c>
      <c r="O118" s="14">
        <v>1257768</v>
      </c>
    </row>
    <row r="119" spans="1:15" x14ac:dyDescent="0.25">
      <c r="A119" s="479"/>
      <c r="B119" s="10" t="s">
        <v>28</v>
      </c>
      <c r="C119" s="11" t="s">
        <v>21</v>
      </c>
      <c r="D119" s="13">
        <v>289</v>
      </c>
      <c r="E119" s="14">
        <v>1139</v>
      </c>
      <c r="F119" s="13">
        <v>474</v>
      </c>
      <c r="G119" s="13">
        <v>243</v>
      </c>
      <c r="H119" s="13">
        <v>28</v>
      </c>
      <c r="I119" s="14">
        <v>2173</v>
      </c>
      <c r="J119" s="14">
        <v>49171</v>
      </c>
      <c r="K119" s="14">
        <v>193792</v>
      </c>
      <c r="L119" s="14">
        <v>80647</v>
      </c>
      <c r="M119" s="14">
        <v>41344</v>
      </c>
      <c r="N119" s="14">
        <v>4764</v>
      </c>
      <c r="O119" s="14">
        <v>369718</v>
      </c>
    </row>
    <row r="120" spans="1:15" x14ac:dyDescent="0.25">
      <c r="A120" s="479"/>
      <c r="B120" s="10" t="s">
        <v>29</v>
      </c>
      <c r="C120" s="11" t="s">
        <v>22</v>
      </c>
      <c r="D120" s="13">
        <v>717</v>
      </c>
      <c r="E120" s="14">
        <v>3023</v>
      </c>
      <c r="F120" s="14">
        <v>1269</v>
      </c>
      <c r="G120" s="13">
        <v>662</v>
      </c>
      <c r="H120" s="13">
        <v>87</v>
      </c>
      <c r="I120" s="14">
        <v>5758</v>
      </c>
      <c r="J120" s="14">
        <v>156420</v>
      </c>
      <c r="K120" s="14">
        <v>659493</v>
      </c>
      <c r="L120" s="14">
        <v>276843</v>
      </c>
      <c r="M120" s="14">
        <v>144421</v>
      </c>
      <c r="N120" s="14">
        <v>18980</v>
      </c>
      <c r="O120" s="14">
        <v>1256157</v>
      </c>
    </row>
    <row r="121" spans="1:15" x14ac:dyDescent="0.25">
      <c r="A121" s="479"/>
      <c r="B121" s="480" t="s">
        <v>18</v>
      </c>
      <c r="C121" s="480"/>
      <c r="D121" s="14">
        <v>3130</v>
      </c>
      <c r="E121" s="14">
        <v>10074</v>
      </c>
      <c r="F121" s="14">
        <v>5109</v>
      </c>
      <c r="G121" s="14">
        <v>2279</v>
      </c>
      <c r="H121" s="13">
        <v>331</v>
      </c>
      <c r="I121" s="158">
        <v>20923</v>
      </c>
      <c r="J121" s="14">
        <v>522170</v>
      </c>
      <c r="K121" s="14">
        <v>1727073</v>
      </c>
      <c r="L121" s="14">
        <v>874067</v>
      </c>
      <c r="M121" s="14">
        <v>379403</v>
      </c>
      <c r="N121" s="14">
        <v>57481</v>
      </c>
      <c r="O121" s="160">
        <v>3560194</v>
      </c>
    </row>
    <row r="122" spans="1:15" x14ac:dyDescent="0.25">
      <c r="A122" s="479" t="s">
        <v>38</v>
      </c>
      <c r="B122" s="10" t="s">
        <v>20</v>
      </c>
      <c r="C122" s="11" t="s">
        <v>21</v>
      </c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</row>
    <row r="123" spans="1:15" x14ac:dyDescent="0.25">
      <c r="A123" s="479"/>
      <c r="B123" s="10" t="s">
        <v>20</v>
      </c>
      <c r="C123" s="11" t="s">
        <v>22</v>
      </c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</row>
    <row r="124" spans="1:15" x14ac:dyDescent="0.25">
      <c r="A124" s="479"/>
      <c r="B124" s="10" t="s">
        <v>23</v>
      </c>
      <c r="C124" s="11" t="s">
        <v>21</v>
      </c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</row>
    <row r="125" spans="1:15" x14ac:dyDescent="0.25">
      <c r="A125" s="479"/>
      <c r="B125" s="10" t="s">
        <v>23</v>
      </c>
      <c r="C125" s="11" t="s">
        <v>22</v>
      </c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</row>
    <row r="126" spans="1:15" x14ac:dyDescent="0.25">
      <c r="A126" s="479"/>
      <c r="B126" s="10" t="s">
        <v>24</v>
      </c>
      <c r="C126" s="11" t="s">
        <v>21</v>
      </c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</row>
    <row r="127" spans="1:15" x14ac:dyDescent="0.25">
      <c r="A127" s="479"/>
      <c r="B127" s="10" t="s">
        <v>24</v>
      </c>
      <c r="C127" s="11" t="s">
        <v>22</v>
      </c>
      <c r="D127" s="12"/>
      <c r="E127" s="13">
        <v>1</v>
      </c>
      <c r="F127" s="12"/>
      <c r="G127" s="12"/>
      <c r="H127" s="12"/>
      <c r="I127" s="13">
        <v>1</v>
      </c>
      <c r="J127" s="12"/>
      <c r="K127" s="13">
        <v>330</v>
      </c>
      <c r="L127" s="12"/>
      <c r="M127" s="12"/>
      <c r="N127" s="12"/>
      <c r="O127" s="13">
        <v>330</v>
      </c>
    </row>
    <row r="128" spans="1:15" x14ac:dyDescent="0.25">
      <c r="A128" s="479"/>
      <c r="B128" s="10" t="s">
        <v>25</v>
      </c>
      <c r="C128" s="11" t="s">
        <v>21</v>
      </c>
      <c r="D128" s="13">
        <v>93</v>
      </c>
      <c r="E128" s="13">
        <v>130</v>
      </c>
      <c r="F128" s="13">
        <v>62</v>
      </c>
      <c r="G128" s="13">
        <v>15</v>
      </c>
      <c r="H128" s="13">
        <v>2</v>
      </c>
      <c r="I128" s="13">
        <v>302</v>
      </c>
      <c r="J128" s="14">
        <v>9234</v>
      </c>
      <c r="K128" s="14">
        <v>12908</v>
      </c>
      <c r="L128" s="14">
        <v>6156</v>
      </c>
      <c r="M128" s="14">
        <v>1489</v>
      </c>
      <c r="N128" s="13">
        <v>199</v>
      </c>
      <c r="O128" s="14">
        <v>29986</v>
      </c>
    </row>
    <row r="129" spans="1:15" x14ac:dyDescent="0.25">
      <c r="A129" s="479"/>
      <c r="B129" s="10" t="s">
        <v>25</v>
      </c>
      <c r="C129" s="11" t="s">
        <v>22</v>
      </c>
      <c r="D129" s="13">
        <v>91</v>
      </c>
      <c r="E129" s="13">
        <v>150</v>
      </c>
      <c r="F129" s="13">
        <v>58</v>
      </c>
      <c r="G129" s="13">
        <v>13</v>
      </c>
      <c r="H129" s="13">
        <v>4</v>
      </c>
      <c r="I129" s="13">
        <v>316</v>
      </c>
      <c r="J129" s="14">
        <v>17624</v>
      </c>
      <c r="K129" s="14">
        <v>29051</v>
      </c>
      <c r="L129" s="14">
        <v>11233</v>
      </c>
      <c r="M129" s="14">
        <v>2518</v>
      </c>
      <c r="N129" s="13">
        <v>775</v>
      </c>
      <c r="O129" s="14">
        <v>61201</v>
      </c>
    </row>
    <row r="130" spans="1:15" x14ac:dyDescent="0.25">
      <c r="A130" s="479"/>
      <c r="B130" s="10" t="s">
        <v>26</v>
      </c>
      <c r="C130" s="11" t="s">
        <v>21</v>
      </c>
      <c r="D130" s="14">
        <v>2846</v>
      </c>
      <c r="E130" s="14">
        <v>5122</v>
      </c>
      <c r="F130" s="14">
        <v>2625</v>
      </c>
      <c r="G130" s="14">
        <v>1305</v>
      </c>
      <c r="H130" s="13">
        <v>287</v>
      </c>
      <c r="I130" s="14">
        <v>12185</v>
      </c>
      <c r="J130" s="14">
        <v>278829</v>
      </c>
      <c r="K130" s="14">
        <v>501815</v>
      </c>
      <c r="L130" s="14">
        <v>257177</v>
      </c>
      <c r="M130" s="14">
        <v>127854</v>
      </c>
      <c r="N130" s="14">
        <v>28118</v>
      </c>
      <c r="O130" s="14">
        <v>1193793</v>
      </c>
    </row>
    <row r="131" spans="1:15" x14ac:dyDescent="0.25">
      <c r="A131" s="479"/>
      <c r="B131" s="10" t="s">
        <v>27</v>
      </c>
      <c r="C131" s="11" t="s">
        <v>22</v>
      </c>
      <c r="D131" s="14">
        <v>3012</v>
      </c>
      <c r="E131" s="14">
        <v>5451</v>
      </c>
      <c r="F131" s="14">
        <v>3411</v>
      </c>
      <c r="G131" s="14">
        <v>1011</v>
      </c>
      <c r="H131" s="13">
        <v>301</v>
      </c>
      <c r="I131" s="14">
        <v>13186</v>
      </c>
      <c r="J131" s="14">
        <v>601429</v>
      </c>
      <c r="K131" s="14">
        <v>1088442</v>
      </c>
      <c r="L131" s="14">
        <v>681100</v>
      </c>
      <c r="M131" s="14">
        <v>201874</v>
      </c>
      <c r="N131" s="14">
        <v>60103</v>
      </c>
      <c r="O131" s="14">
        <v>2632948</v>
      </c>
    </row>
    <row r="132" spans="1:15" x14ac:dyDescent="0.25">
      <c r="A132" s="479"/>
      <c r="B132" s="10" t="s">
        <v>28</v>
      </c>
      <c r="C132" s="11" t="s">
        <v>21</v>
      </c>
      <c r="D132" s="13">
        <v>801</v>
      </c>
      <c r="E132" s="14">
        <v>1660</v>
      </c>
      <c r="F132" s="13">
        <v>655</v>
      </c>
      <c r="G132" s="13">
        <v>268</v>
      </c>
      <c r="H132" s="13">
        <v>184</v>
      </c>
      <c r="I132" s="14">
        <v>3568</v>
      </c>
      <c r="J132" s="14">
        <v>136284</v>
      </c>
      <c r="K132" s="14">
        <v>282435</v>
      </c>
      <c r="L132" s="14">
        <v>111443</v>
      </c>
      <c r="M132" s="14">
        <v>45598</v>
      </c>
      <c r="N132" s="14">
        <v>31306</v>
      </c>
      <c r="O132" s="14">
        <v>607066</v>
      </c>
    </row>
    <row r="133" spans="1:15" x14ac:dyDescent="0.25">
      <c r="A133" s="479"/>
      <c r="B133" s="10" t="s">
        <v>29</v>
      </c>
      <c r="C133" s="11" t="s">
        <v>22</v>
      </c>
      <c r="D133" s="14">
        <v>2316</v>
      </c>
      <c r="E133" s="14">
        <v>4819</v>
      </c>
      <c r="F133" s="14">
        <v>2138</v>
      </c>
      <c r="G133" s="13">
        <v>558</v>
      </c>
      <c r="H133" s="13">
        <v>535</v>
      </c>
      <c r="I133" s="14">
        <v>10366</v>
      </c>
      <c r="J133" s="14">
        <v>505255</v>
      </c>
      <c r="K133" s="14">
        <v>1051306</v>
      </c>
      <c r="L133" s="14">
        <v>466423</v>
      </c>
      <c r="M133" s="14">
        <v>121732</v>
      </c>
      <c r="N133" s="14">
        <v>116715</v>
      </c>
      <c r="O133" s="14">
        <v>2261431</v>
      </c>
    </row>
    <row r="134" spans="1:15" x14ac:dyDescent="0.25">
      <c r="A134" s="479"/>
      <c r="B134" s="480" t="s">
        <v>18</v>
      </c>
      <c r="C134" s="480"/>
      <c r="D134" s="14">
        <v>9159</v>
      </c>
      <c r="E134" s="14">
        <v>17333</v>
      </c>
      <c r="F134" s="14">
        <v>8949</v>
      </c>
      <c r="G134" s="14">
        <v>3170</v>
      </c>
      <c r="H134" s="14">
        <v>1313</v>
      </c>
      <c r="I134" s="158">
        <v>39924</v>
      </c>
      <c r="J134" s="14">
        <v>1548655</v>
      </c>
      <c r="K134" s="14">
        <v>2966287</v>
      </c>
      <c r="L134" s="14">
        <v>1533532</v>
      </c>
      <c r="M134" s="14">
        <v>501065</v>
      </c>
      <c r="N134" s="14">
        <v>237216</v>
      </c>
      <c r="O134" s="160">
        <v>6786755</v>
      </c>
    </row>
    <row r="135" spans="1:15" x14ac:dyDescent="0.25">
      <c r="A135" s="479" t="s">
        <v>39</v>
      </c>
      <c r="B135" s="10" t="s">
        <v>20</v>
      </c>
      <c r="C135" s="11" t="s">
        <v>21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x14ac:dyDescent="0.25">
      <c r="A136" s="479"/>
      <c r="B136" s="10" t="s">
        <v>20</v>
      </c>
      <c r="C136" s="11" t="s">
        <v>22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x14ac:dyDescent="0.25">
      <c r="A137" s="479"/>
      <c r="B137" s="10" t="s">
        <v>23</v>
      </c>
      <c r="C137" s="11" t="s">
        <v>21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5" x14ac:dyDescent="0.25">
      <c r="A138" s="479"/>
      <c r="B138" s="10" t="s">
        <v>23</v>
      </c>
      <c r="C138" s="11" t="s">
        <v>22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1:15" x14ac:dyDescent="0.25">
      <c r="A139" s="479"/>
      <c r="B139" s="10" t="s">
        <v>24</v>
      </c>
      <c r="C139" s="11" t="s">
        <v>21</v>
      </c>
      <c r="D139" s="12"/>
      <c r="E139" s="13">
        <v>1</v>
      </c>
      <c r="F139" s="12"/>
      <c r="G139" s="13">
        <v>1</v>
      </c>
      <c r="H139" s="12"/>
      <c r="I139" s="13">
        <v>2</v>
      </c>
      <c r="J139" s="12"/>
      <c r="K139" s="13">
        <v>316</v>
      </c>
      <c r="L139" s="12"/>
      <c r="M139" s="13">
        <v>316</v>
      </c>
      <c r="N139" s="12"/>
      <c r="O139" s="13">
        <v>632</v>
      </c>
    </row>
    <row r="140" spans="1:15" x14ac:dyDescent="0.25">
      <c r="A140" s="479"/>
      <c r="B140" s="10" t="s">
        <v>24</v>
      </c>
      <c r="C140" s="11" t="s">
        <v>22</v>
      </c>
      <c r="D140" s="12"/>
      <c r="E140" s="13">
        <v>2</v>
      </c>
      <c r="F140" s="12"/>
      <c r="G140" s="12"/>
      <c r="H140" s="13">
        <v>1</v>
      </c>
      <c r="I140" s="13">
        <v>3</v>
      </c>
      <c r="J140" s="12"/>
      <c r="K140" s="13">
        <v>661</v>
      </c>
      <c r="L140" s="12"/>
      <c r="M140" s="12"/>
      <c r="N140" s="13">
        <v>330</v>
      </c>
      <c r="O140" s="13">
        <v>991</v>
      </c>
    </row>
    <row r="141" spans="1:15" x14ac:dyDescent="0.25">
      <c r="A141" s="479"/>
      <c r="B141" s="10" t="s">
        <v>25</v>
      </c>
      <c r="C141" s="11" t="s">
        <v>21</v>
      </c>
      <c r="D141" s="13">
        <v>72</v>
      </c>
      <c r="E141" s="13">
        <v>279</v>
      </c>
      <c r="F141" s="13">
        <v>119</v>
      </c>
      <c r="G141" s="13">
        <v>39</v>
      </c>
      <c r="H141" s="13">
        <v>21</v>
      </c>
      <c r="I141" s="13">
        <v>530</v>
      </c>
      <c r="J141" s="14">
        <v>7149</v>
      </c>
      <c r="K141" s="14">
        <v>27703</v>
      </c>
      <c r="L141" s="14">
        <v>11816</v>
      </c>
      <c r="M141" s="14">
        <v>3872</v>
      </c>
      <c r="N141" s="14">
        <v>2085</v>
      </c>
      <c r="O141" s="14">
        <v>52625</v>
      </c>
    </row>
    <row r="142" spans="1:15" x14ac:dyDescent="0.25">
      <c r="A142" s="479"/>
      <c r="B142" s="10" t="s">
        <v>25</v>
      </c>
      <c r="C142" s="11" t="s">
        <v>22</v>
      </c>
      <c r="D142" s="13">
        <v>86</v>
      </c>
      <c r="E142" s="13">
        <v>366</v>
      </c>
      <c r="F142" s="13">
        <v>142</v>
      </c>
      <c r="G142" s="13">
        <v>46</v>
      </c>
      <c r="H142" s="13">
        <v>15</v>
      </c>
      <c r="I142" s="13">
        <v>655</v>
      </c>
      <c r="J142" s="14">
        <v>16656</v>
      </c>
      <c r="K142" s="14">
        <v>70885</v>
      </c>
      <c r="L142" s="14">
        <v>27502</v>
      </c>
      <c r="M142" s="14">
        <v>8909</v>
      </c>
      <c r="N142" s="14">
        <v>2905</v>
      </c>
      <c r="O142" s="14">
        <v>126857</v>
      </c>
    </row>
    <row r="143" spans="1:15" x14ac:dyDescent="0.25">
      <c r="A143" s="479"/>
      <c r="B143" s="10" t="s">
        <v>26</v>
      </c>
      <c r="C143" s="11" t="s">
        <v>21</v>
      </c>
      <c r="D143" s="14">
        <v>1559</v>
      </c>
      <c r="E143" s="14">
        <v>5549</v>
      </c>
      <c r="F143" s="14">
        <v>2490</v>
      </c>
      <c r="G143" s="14">
        <v>1592</v>
      </c>
      <c r="H143" s="13">
        <v>191</v>
      </c>
      <c r="I143" s="14">
        <v>11381</v>
      </c>
      <c r="J143" s="14">
        <v>152739</v>
      </c>
      <c r="K143" s="14">
        <v>543649</v>
      </c>
      <c r="L143" s="14">
        <v>243951</v>
      </c>
      <c r="M143" s="14">
        <v>155972</v>
      </c>
      <c r="N143" s="14">
        <v>18713</v>
      </c>
      <c r="O143" s="14">
        <v>1115024</v>
      </c>
    </row>
    <row r="144" spans="1:15" x14ac:dyDescent="0.25">
      <c r="A144" s="479"/>
      <c r="B144" s="10" t="s">
        <v>27</v>
      </c>
      <c r="C144" s="11" t="s">
        <v>22</v>
      </c>
      <c r="D144" s="14">
        <v>1764</v>
      </c>
      <c r="E144" s="14">
        <v>6407</v>
      </c>
      <c r="F144" s="14">
        <v>3503</v>
      </c>
      <c r="G144" s="14">
        <v>1353</v>
      </c>
      <c r="H144" s="13">
        <v>244</v>
      </c>
      <c r="I144" s="14">
        <v>13271</v>
      </c>
      <c r="J144" s="14">
        <v>352231</v>
      </c>
      <c r="K144" s="14">
        <v>1279334</v>
      </c>
      <c r="L144" s="14">
        <v>699470</v>
      </c>
      <c r="M144" s="14">
        <v>270164</v>
      </c>
      <c r="N144" s="14">
        <v>48721</v>
      </c>
      <c r="O144" s="14">
        <v>2649920</v>
      </c>
    </row>
    <row r="145" spans="1:15" x14ac:dyDescent="0.25">
      <c r="A145" s="479"/>
      <c r="B145" s="10" t="s">
        <v>28</v>
      </c>
      <c r="C145" s="11" t="s">
        <v>21</v>
      </c>
      <c r="D145" s="13">
        <v>294</v>
      </c>
      <c r="E145" s="14">
        <v>1977</v>
      </c>
      <c r="F145" s="13">
        <v>597</v>
      </c>
      <c r="G145" s="13">
        <v>425</v>
      </c>
      <c r="H145" s="13">
        <v>44</v>
      </c>
      <c r="I145" s="14">
        <v>3337</v>
      </c>
      <c r="J145" s="14">
        <v>50022</v>
      </c>
      <c r="K145" s="14">
        <v>336370</v>
      </c>
      <c r="L145" s="14">
        <v>101575</v>
      </c>
      <c r="M145" s="14">
        <v>72310</v>
      </c>
      <c r="N145" s="14">
        <v>7486</v>
      </c>
      <c r="O145" s="14">
        <v>567763</v>
      </c>
    </row>
    <row r="146" spans="1:15" x14ac:dyDescent="0.25">
      <c r="A146" s="479"/>
      <c r="B146" s="10" t="s">
        <v>29</v>
      </c>
      <c r="C146" s="11" t="s">
        <v>22</v>
      </c>
      <c r="D146" s="13">
        <v>814</v>
      </c>
      <c r="E146" s="14">
        <v>5504</v>
      </c>
      <c r="F146" s="14">
        <v>1881</v>
      </c>
      <c r="G146" s="13">
        <v>832</v>
      </c>
      <c r="H146" s="13">
        <v>165</v>
      </c>
      <c r="I146" s="14">
        <v>9196</v>
      </c>
      <c r="J146" s="14">
        <v>177581</v>
      </c>
      <c r="K146" s="14">
        <v>1200744</v>
      </c>
      <c r="L146" s="14">
        <v>410356</v>
      </c>
      <c r="M146" s="14">
        <v>181508</v>
      </c>
      <c r="N146" s="14">
        <v>35996</v>
      </c>
      <c r="O146" s="14">
        <v>2006185</v>
      </c>
    </row>
    <row r="147" spans="1:15" x14ac:dyDescent="0.25">
      <c r="A147" s="479"/>
      <c r="B147" s="480" t="s">
        <v>18</v>
      </c>
      <c r="C147" s="480"/>
      <c r="D147" s="14">
        <v>4589</v>
      </c>
      <c r="E147" s="14">
        <v>20085</v>
      </c>
      <c r="F147" s="14">
        <v>8732</v>
      </c>
      <c r="G147" s="14">
        <v>4288</v>
      </c>
      <c r="H147" s="13">
        <v>681</v>
      </c>
      <c r="I147" s="158">
        <v>38375</v>
      </c>
      <c r="J147" s="14">
        <v>756378</v>
      </c>
      <c r="K147" s="14">
        <v>3459662</v>
      </c>
      <c r="L147" s="14">
        <v>1494670</v>
      </c>
      <c r="M147" s="14">
        <v>693051</v>
      </c>
      <c r="N147" s="14">
        <v>116236</v>
      </c>
      <c r="O147" s="160">
        <v>6519997</v>
      </c>
    </row>
    <row r="148" spans="1:15" x14ac:dyDescent="0.25">
      <c r="A148" s="479" t="s">
        <v>40</v>
      </c>
      <c r="B148" s="10" t="s">
        <v>20</v>
      </c>
      <c r="C148" s="11" t="s">
        <v>21</v>
      </c>
      <c r="D148" s="13">
        <v>97</v>
      </c>
      <c r="E148" s="13">
        <v>151</v>
      </c>
      <c r="F148" s="13">
        <v>98</v>
      </c>
      <c r="G148" s="13">
        <v>17</v>
      </c>
      <c r="H148" s="12"/>
      <c r="I148" s="13">
        <v>363</v>
      </c>
      <c r="J148" s="14">
        <v>49119</v>
      </c>
      <c r="K148" s="14">
        <v>76464</v>
      </c>
      <c r="L148" s="14">
        <v>49625</v>
      </c>
      <c r="M148" s="14">
        <v>8608</v>
      </c>
      <c r="N148" s="12"/>
      <c r="O148" s="14">
        <v>183816</v>
      </c>
    </row>
    <row r="149" spans="1:15" x14ac:dyDescent="0.25">
      <c r="A149" s="479"/>
      <c r="B149" s="10" t="s">
        <v>20</v>
      </c>
      <c r="C149" s="11" t="s">
        <v>22</v>
      </c>
      <c r="D149" s="13">
        <v>113</v>
      </c>
      <c r="E149" s="13">
        <v>136</v>
      </c>
      <c r="F149" s="13">
        <v>87</v>
      </c>
      <c r="G149" s="13">
        <v>26</v>
      </c>
      <c r="H149" s="13">
        <v>2</v>
      </c>
      <c r="I149" s="13">
        <v>364</v>
      </c>
      <c r="J149" s="14">
        <v>54054</v>
      </c>
      <c r="K149" s="14">
        <v>65056</v>
      </c>
      <c r="L149" s="14">
        <v>41617</v>
      </c>
      <c r="M149" s="14">
        <v>12437</v>
      </c>
      <c r="N149" s="13">
        <v>957</v>
      </c>
      <c r="O149" s="14">
        <v>174121</v>
      </c>
    </row>
    <row r="150" spans="1:15" x14ac:dyDescent="0.25">
      <c r="A150" s="479"/>
      <c r="B150" s="10" t="s">
        <v>23</v>
      </c>
      <c r="C150" s="11" t="s">
        <v>21</v>
      </c>
      <c r="D150" s="14">
        <v>1272</v>
      </c>
      <c r="E150" s="14">
        <v>1858</v>
      </c>
      <c r="F150" s="13">
        <v>872</v>
      </c>
      <c r="G150" s="13">
        <v>333</v>
      </c>
      <c r="H150" s="13">
        <v>28</v>
      </c>
      <c r="I150" s="14">
        <v>4363</v>
      </c>
      <c r="J150" s="14">
        <v>579709</v>
      </c>
      <c r="K150" s="14">
        <v>846776</v>
      </c>
      <c r="L150" s="14">
        <v>397410</v>
      </c>
      <c r="M150" s="14">
        <v>151763</v>
      </c>
      <c r="N150" s="14">
        <v>12761</v>
      </c>
      <c r="O150" s="14">
        <v>1988419</v>
      </c>
    </row>
    <row r="151" spans="1:15" x14ac:dyDescent="0.25">
      <c r="A151" s="479"/>
      <c r="B151" s="10" t="s">
        <v>23</v>
      </c>
      <c r="C151" s="11" t="s">
        <v>22</v>
      </c>
      <c r="D151" s="14">
        <v>1199</v>
      </c>
      <c r="E151" s="14">
        <v>1792</v>
      </c>
      <c r="F151" s="13">
        <v>795</v>
      </c>
      <c r="G151" s="13">
        <v>312</v>
      </c>
      <c r="H151" s="13">
        <v>28</v>
      </c>
      <c r="I151" s="14">
        <v>4126</v>
      </c>
      <c r="J151" s="14">
        <v>539811</v>
      </c>
      <c r="K151" s="14">
        <v>806790</v>
      </c>
      <c r="L151" s="14">
        <v>357923</v>
      </c>
      <c r="M151" s="14">
        <v>140468</v>
      </c>
      <c r="N151" s="14">
        <v>12606</v>
      </c>
      <c r="O151" s="14">
        <v>1857598</v>
      </c>
    </row>
    <row r="152" spans="1:15" x14ac:dyDescent="0.25">
      <c r="A152" s="479"/>
      <c r="B152" s="10" t="s">
        <v>24</v>
      </c>
      <c r="C152" s="11" t="s">
        <v>21</v>
      </c>
      <c r="D152" s="14">
        <v>2054</v>
      </c>
      <c r="E152" s="14">
        <v>5709</v>
      </c>
      <c r="F152" s="14">
        <v>2476</v>
      </c>
      <c r="G152" s="13">
        <v>756</v>
      </c>
      <c r="H152" s="13">
        <v>233</v>
      </c>
      <c r="I152" s="14">
        <v>11228</v>
      </c>
      <c r="J152" s="14">
        <v>648061</v>
      </c>
      <c r="K152" s="14">
        <v>1801257</v>
      </c>
      <c r="L152" s="14">
        <v>781207</v>
      </c>
      <c r="M152" s="14">
        <v>238527</v>
      </c>
      <c r="N152" s="14">
        <v>73514</v>
      </c>
      <c r="O152" s="14">
        <v>3542566</v>
      </c>
    </row>
    <row r="153" spans="1:15" x14ac:dyDescent="0.25">
      <c r="A153" s="479"/>
      <c r="B153" s="10" t="s">
        <v>24</v>
      </c>
      <c r="C153" s="11" t="s">
        <v>22</v>
      </c>
      <c r="D153" s="14">
        <v>1995</v>
      </c>
      <c r="E153" s="14">
        <v>5149</v>
      </c>
      <c r="F153" s="14">
        <v>2335</v>
      </c>
      <c r="G153" s="13">
        <v>709</v>
      </c>
      <c r="H153" s="13">
        <v>208</v>
      </c>
      <c r="I153" s="14">
        <v>10396</v>
      </c>
      <c r="J153" s="14">
        <v>658949</v>
      </c>
      <c r="K153" s="14">
        <v>1700715</v>
      </c>
      <c r="L153" s="14">
        <v>771251</v>
      </c>
      <c r="M153" s="14">
        <v>234183</v>
      </c>
      <c r="N153" s="14">
        <v>68702</v>
      </c>
      <c r="O153" s="14">
        <v>3433800</v>
      </c>
    </row>
    <row r="154" spans="1:15" x14ac:dyDescent="0.25">
      <c r="A154" s="479"/>
      <c r="B154" s="10" t="s">
        <v>25</v>
      </c>
      <c r="C154" s="11" t="s">
        <v>21</v>
      </c>
      <c r="D154" s="13">
        <v>178</v>
      </c>
      <c r="E154" s="13">
        <v>482</v>
      </c>
      <c r="F154" s="13">
        <v>198</v>
      </c>
      <c r="G154" s="13">
        <v>47</v>
      </c>
      <c r="H154" s="13">
        <v>23</v>
      </c>
      <c r="I154" s="13">
        <v>928</v>
      </c>
      <c r="J154" s="14">
        <v>17674</v>
      </c>
      <c r="K154" s="14">
        <v>47859</v>
      </c>
      <c r="L154" s="14">
        <v>19660</v>
      </c>
      <c r="M154" s="14">
        <v>4667</v>
      </c>
      <c r="N154" s="14">
        <v>2284</v>
      </c>
      <c r="O154" s="14">
        <v>92144</v>
      </c>
    </row>
    <row r="155" spans="1:15" x14ac:dyDescent="0.25">
      <c r="A155" s="479"/>
      <c r="B155" s="10" t="s">
        <v>25</v>
      </c>
      <c r="C155" s="11" t="s">
        <v>22</v>
      </c>
      <c r="D155" s="13">
        <v>172</v>
      </c>
      <c r="E155" s="13">
        <v>373</v>
      </c>
      <c r="F155" s="13">
        <v>161</v>
      </c>
      <c r="G155" s="13">
        <v>50</v>
      </c>
      <c r="H155" s="13">
        <v>20</v>
      </c>
      <c r="I155" s="13">
        <v>776</v>
      </c>
      <c r="J155" s="14">
        <v>33312</v>
      </c>
      <c r="K155" s="14">
        <v>72241</v>
      </c>
      <c r="L155" s="14">
        <v>31182</v>
      </c>
      <c r="M155" s="14">
        <v>9684</v>
      </c>
      <c r="N155" s="14">
        <v>3874</v>
      </c>
      <c r="O155" s="14">
        <v>150293</v>
      </c>
    </row>
    <row r="156" spans="1:15" x14ac:dyDescent="0.25">
      <c r="A156" s="479"/>
      <c r="B156" s="10" t="s">
        <v>26</v>
      </c>
      <c r="C156" s="11" t="s">
        <v>21</v>
      </c>
      <c r="D156" s="13">
        <v>16</v>
      </c>
      <c r="E156" s="13">
        <v>33</v>
      </c>
      <c r="F156" s="13">
        <v>9</v>
      </c>
      <c r="G156" s="13">
        <v>6</v>
      </c>
      <c r="H156" s="13">
        <v>3</v>
      </c>
      <c r="I156" s="13">
        <v>67</v>
      </c>
      <c r="J156" s="14">
        <v>1568</v>
      </c>
      <c r="K156" s="14">
        <v>3233</v>
      </c>
      <c r="L156" s="13">
        <v>882</v>
      </c>
      <c r="M156" s="13">
        <v>588</v>
      </c>
      <c r="N156" s="13">
        <v>294</v>
      </c>
      <c r="O156" s="14">
        <v>6565</v>
      </c>
    </row>
    <row r="157" spans="1:15" x14ac:dyDescent="0.25">
      <c r="A157" s="479"/>
      <c r="B157" s="10" t="s">
        <v>27</v>
      </c>
      <c r="C157" s="11" t="s">
        <v>22</v>
      </c>
      <c r="D157" s="13">
        <v>14</v>
      </c>
      <c r="E157" s="13">
        <v>32</v>
      </c>
      <c r="F157" s="13">
        <v>12</v>
      </c>
      <c r="G157" s="13">
        <v>4</v>
      </c>
      <c r="H157" s="12"/>
      <c r="I157" s="13">
        <v>62</v>
      </c>
      <c r="J157" s="14">
        <v>2795</v>
      </c>
      <c r="K157" s="14">
        <v>6390</v>
      </c>
      <c r="L157" s="14">
        <v>2396</v>
      </c>
      <c r="M157" s="13">
        <v>799</v>
      </c>
      <c r="N157" s="12"/>
      <c r="O157" s="14">
        <v>12380</v>
      </c>
    </row>
    <row r="158" spans="1:15" x14ac:dyDescent="0.25">
      <c r="A158" s="479"/>
      <c r="B158" s="10" t="s">
        <v>28</v>
      </c>
      <c r="C158" s="11" t="s">
        <v>21</v>
      </c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</row>
    <row r="159" spans="1:15" x14ac:dyDescent="0.25">
      <c r="A159" s="479"/>
      <c r="B159" s="10" t="s">
        <v>29</v>
      </c>
      <c r="C159" s="11" t="s">
        <v>22</v>
      </c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</row>
    <row r="160" spans="1:15" x14ac:dyDescent="0.25">
      <c r="A160" s="479"/>
      <c r="B160" s="480" t="s">
        <v>18</v>
      </c>
      <c r="C160" s="480"/>
      <c r="D160" s="14">
        <v>7110</v>
      </c>
      <c r="E160" s="14">
        <v>15715</v>
      </c>
      <c r="F160" s="14">
        <v>7043</v>
      </c>
      <c r="G160" s="14">
        <v>2260</v>
      </c>
      <c r="H160" s="13">
        <v>545</v>
      </c>
      <c r="I160" s="158">
        <v>32673</v>
      </c>
      <c r="J160" s="14">
        <v>2585052</v>
      </c>
      <c r="K160" s="14">
        <v>5426781</v>
      </c>
      <c r="L160" s="14">
        <v>2453153</v>
      </c>
      <c r="M160" s="14">
        <v>801724</v>
      </c>
      <c r="N160" s="14">
        <v>174992</v>
      </c>
      <c r="O160" s="160">
        <v>11441702</v>
      </c>
    </row>
    <row r="161" spans="1:15" x14ac:dyDescent="0.25">
      <c r="A161" s="479" t="s">
        <v>41</v>
      </c>
      <c r="B161" s="10" t="s">
        <v>20</v>
      </c>
      <c r="C161" s="11" t="s">
        <v>21</v>
      </c>
      <c r="D161" s="13">
        <v>51</v>
      </c>
      <c r="E161" s="13">
        <v>137</v>
      </c>
      <c r="F161" s="13">
        <v>104</v>
      </c>
      <c r="G161" s="13">
        <v>4</v>
      </c>
      <c r="H161" s="12"/>
      <c r="I161" s="13">
        <v>296</v>
      </c>
      <c r="J161" s="14">
        <v>25825</v>
      </c>
      <c r="K161" s="14">
        <v>69374</v>
      </c>
      <c r="L161" s="14">
        <v>52664</v>
      </c>
      <c r="M161" s="14">
        <v>2026</v>
      </c>
      <c r="N161" s="12"/>
      <c r="O161" s="14">
        <v>149889</v>
      </c>
    </row>
    <row r="162" spans="1:15" x14ac:dyDescent="0.25">
      <c r="A162" s="479"/>
      <c r="B162" s="10" t="s">
        <v>20</v>
      </c>
      <c r="C162" s="11" t="s">
        <v>22</v>
      </c>
      <c r="D162" s="13">
        <v>39</v>
      </c>
      <c r="E162" s="13">
        <v>150</v>
      </c>
      <c r="F162" s="13">
        <v>84</v>
      </c>
      <c r="G162" s="13">
        <v>5</v>
      </c>
      <c r="H162" s="12"/>
      <c r="I162" s="13">
        <v>278</v>
      </c>
      <c r="J162" s="14">
        <v>18656</v>
      </c>
      <c r="K162" s="14">
        <v>71753</v>
      </c>
      <c r="L162" s="14">
        <v>40182</v>
      </c>
      <c r="M162" s="14">
        <v>2392</v>
      </c>
      <c r="N162" s="12"/>
      <c r="O162" s="14">
        <v>132983</v>
      </c>
    </row>
    <row r="163" spans="1:15" x14ac:dyDescent="0.25">
      <c r="A163" s="479"/>
      <c r="B163" s="10" t="s">
        <v>23</v>
      </c>
      <c r="C163" s="11" t="s">
        <v>21</v>
      </c>
      <c r="D163" s="13">
        <v>246</v>
      </c>
      <c r="E163" s="13">
        <v>846</v>
      </c>
      <c r="F163" s="13">
        <v>257</v>
      </c>
      <c r="G163" s="13">
        <v>64</v>
      </c>
      <c r="H163" s="13">
        <v>5</v>
      </c>
      <c r="I163" s="14">
        <v>1418</v>
      </c>
      <c r="J163" s="14">
        <v>112113</v>
      </c>
      <c r="K163" s="14">
        <v>385561</v>
      </c>
      <c r="L163" s="14">
        <v>117127</v>
      </c>
      <c r="M163" s="14">
        <v>29168</v>
      </c>
      <c r="N163" s="14">
        <v>2279</v>
      </c>
      <c r="O163" s="14">
        <v>646248</v>
      </c>
    </row>
    <row r="164" spans="1:15" x14ac:dyDescent="0.25">
      <c r="A164" s="479"/>
      <c r="B164" s="10" t="s">
        <v>23</v>
      </c>
      <c r="C164" s="11" t="s">
        <v>22</v>
      </c>
      <c r="D164" s="13">
        <v>243</v>
      </c>
      <c r="E164" s="13">
        <v>829</v>
      </c>
      <c r="F164" s="13">
        <v>265</v>
      </c>
      <c r="G164" s="13">
        <v>60</v>
      </c>
      <c r="H164" s="13">
        <v>3</v>
      </c>
      <c r="I164" s="14">
        <v>1400</v>
      </c>
      <c r="J164" s="14">
        <v>109403</v>
      </c>
      <c r="K164" s="14">
        <v>373231</v>
      </c>
      <c r="L164" s="14">
        <v>119308</v>
      </c>
      <c r="M164" s="14">
        <v>27013</v>
      </c>
      <c r="N164" s="14">
        <v>1351</v>
      </c>
      <c r="O164" s="14">
        <v>630306</v>
      </c>
    </row>
    <row r="165" spans="1:15" x14ac:dyDescent="0.25">
      <c r="A165" s="479"/>
      <c r="B165" s="10" t="s">
        <v>24</v>
      </c>
      <c r="C165" s="11" t="s">
        <v>21</v>
      </c>
      <c r="D165" s="13">
        <v>410</v>
      </c>
      <c r="E165" s="14">
        <v>2397</v>
      </c>
      <c r="F165" s="13">
        <v>732</v>
      </c>
      <c r="G165" s="13">
        <v>114</v>
      </c>
      <c r="H165" s="13">
        <v>64</v>
      </c>
      <c r="I165" s="14">
        <v>3717</v>
      </c>
      <c r="J165" s="14">
        <v>129360</v>
      </c>
      <c r="K165" s="14">
        <v>756282</v>
      </c>
      <c r="L165" s="14">
        <v>230955</v>
      </c>
      <c r="M165" s="14">
        <v>35968</v>
      </c>
      <c r="N165" s="14">
        <v>20193</v>
      </c>
      <c r="O165" s="14">
        <v>1172758</v>
      </c>
    </row>
    <row r="166" spans="1:15" x14ac:dyDescent="0.25">
      <c r="A166" s="479"/>
      <c r="B166" s="10" t="s">
        <v>24</v>
      </c>
      <c r="C166" s="11" t="s">
        <v>22</v>
      </c>
      <c r="D166" s="13">
        <v>419</v>
      </c>
      <c r="E166" s="14">
        <v>2384</v>
      </c>
      <c r="F166" s="13">
        <v>687</v>
      </c>
      <c r="G166" s="13">
        <v>114</v>
      </c>
      <c r="H166" s="13">
        <v>43</v>
      </c>
      <c r="I166" s="14">
        <v>3647</v>
      </c>
      <c r="J166" s="14">
        <v>138396</v>
      </c>
      <c r="K166" s="14">
        <v>787435</v>
      </c>
      <c r="L166" s="14">
        <v>226916</v>
      </c>
      <c r="M166" s="14">
        <v>37654</v>
      </c>
      <c r="N166" s="14">
        <v>14203</v>
      </c>
      <c r="O166" s="14">
        <v>1204604</v>
      </c>
    </row>
    <row r="167" spans="1:15" x14ac:dyDescent="0.25">
      <c r="A167" s="479"/>
      <c r="B167" s="10" t="s">
        <v>25</v>
      </c>
      <c r="C167" s="11" t="s">
        <v>21</v>
      </c>
      <c r="D167" s="13">
        <v>81</v>
      </c>
      <c r="E167" s="13">
        <v>540</v>
      </c>
      <c r="F167" s="13">
        <v>159</v>
      </c>
      <c r="G167" s="13">
        <v>27</v>
      </c>
      <c r="H167" s="13">
        <v>17</v>
      </c>
      <c r="I167" s="13">
        <v>824</v>
      </c>
      <c r="J167" s="14">
        <v>8043</v>
      </c>
      <c r="K167" s="14">
        <v>53618</v>
      </c>
      <c r="L167" s="14">
        <v>15787</v>
      </c>
      <c r="M167" s="14">
        <v>2681</v>
      </c>
      <c r="N167" s="14">
        <v>1688</v>
      </c>
      <c r="O167" s="14">
        <v>81817</v>
      </c>
    </row>
    <row r="168" spans="1:15" x14ac:dyDescent="0.25">
      <c r="A168" s="479"/>
      <c r="B168" s="10" t="s">
        <v>25</v>
      </c>
      <c r="C168" s="11" t="s">
        <v>22</v>
      </c>
      <c r="D168" s="13">
        <v>73</v>
      </c>
      <c r="E168" s="13">
        <v>429</v>
      </c>
      <c r="F168" s="13">
        <v>124</v>
      </c>
      <c r="G168" s="13">
        <v>25</v>
      </c>
      <c r="H168" s="13">
        <v>16</v>
      </c>
      <c r="I168" s="13">
        <v>667</v>
      </c>
      <c r="J168" s="14">
        <v>14138</v>
      </c>
      <c r="K168" s="14">
        <v>83087</v>
      </c>
      <c r="L168" s="14">
        <v>24016</v>
      </c>
      <c r="M168" s="14">
        <v>4842</v>
      </c>
      <c r="N168" s="14">
        <v>3099</v>
      </c>
      <c r="O168" s="14">
        <v>129182</v>
      </c>
    </row>
    <row r="169" spans="1:15" x14ac:dyDescent="0.25">
      <c r="A169" s="479"/>
      <c r="B169" s="10" t="s">
        <v>26</v>
      </c>
      <c r="C169" s="11" t="s">
        <v>21</v>
      </c>
      <c r="D169" s="14">
        <v>1891</v>
      </c>
      <c r="E169" s="14">
        <v>8388</v>
      </c>
      <c r="F169" s="14">
        <v>3370</v>
      </c>
      <c r="G169" s="14">
        <v>1073</v>
      </c>
      <c r="H169" s="13">
        <v>244</v>
      </c>
      <c r="I169" s="14">
        <v>14966</v>
      </c>
      <c r="J169" s="14">
        <v>185266</v>
      </c>
      <c r="K169" s="14">
        <v>821792</v>
      </c>
      <c r="L169" s="14">
        <v>330167</v>
      </c>
      <c r="M169" s="14">
        <v>105124</v>
      </c>
      <c r="N169" s="14">
        <v>23905</v>
      </c>
      <c r="O169" s="14">
        <v>1466254</v>
      </c>
    </row>
    <row r="170" spans="1:15" x14ac:dyDescent="0.25">
      <c r="A170" s="479"/>
      <c r="B170" s="10" t="s">
        <v>27</v>
      </c>
      <c r="C170" s="11" t="s">
        <v>22</v>
      </c>
      <c r="D170" s="14">
        <v>1784</v>
      </c>
      <c r="E170" s="14">
        <v>8238</v>
      </c>
      <c r="F170" s="14">
        <v>3876</v>
      </c>
      <c r="G170" s="13">
        <v>808</v>
      </c>
      <c r="H170" s="13">
        <v>224</v>
      </c>
      <c r="I170" s="14">
        <v>14930</v>
      </c>
      <c r="J170" s="14">
        <v>356225</v>
      </c>
      <c r="K170" s="14">
        <v>1644943</v>
      </c>
      <c r="L170" s="14">
        <v>773950</v>
      </c>
      <c r="M170" s="14">
        <v>161339</v>
      </c>
      <c r="N170" s="14">
        <v>44728</v>
      </c>
      <c r="O170" s="14">
        <v>2981185</v>
      </c>
    </row>
    <row r="171" spans="1:15" x14ac:dyDescent="0.25">
      <c r="A171" s="479"/>
      <c r="B171" s="10" t="s">
        <v>28</v>
      </c>
      <c r="C171" s="11" t="s">
        <v>21</v>
      </c>
      <c r="D171" s="13">
        <v>406</v>
      </c>
      <c r="E171" s="14">
        <v>2877</v>
      </c>
      <c r="F171" s="14">
        <v>1078</v>
      </c>
      <c r="G171" s="13">
        <v>157</v>
      </c>
      <c r="H171" s="13">
        <v>75</v>
      </c>
      <c r="I171" s="14">
        <v>4593</v>
      </c>
      <c r="J171" s="14">
        <v>69078</v>
      </c>
      <c r="K171" s="14">
        <v>489498</v>
      </c>
      <c r="L171" s="14">
        <v>183413</v>
      </c>
      <c r="M171" s="14">
        <v>26712</v>
      </c>
      <c r="N171" s="14">
        <v>12761</v>
      </c>
      <c r="O171" s="14">
        <v>781462</v>
      </c>
    </row>
    <row r="172" spans="1:15" x14ac:dyDescent="0.25">
      <c r="A172" s="479"/>
      <c r="B172" s="10" t="s">
        <v>29</v>
      </c>
      <c r="C172" s="11" t="s">
        <v>22</v>
      </c>
      <c r="D172" s="13">
        <v>996</v>
      </c>
      <c r="E172" s="14">
        <v>7388</v>
      </c>
      <c r="F172" s="14">
        <v>2805</v>
      </c>
      <c r="G172" s="13">
        <v>322</v>
      </c>
      <c r="H172" s="13">
        <v>236</v>
      </c>
      <c r="I172" s="14">
        <v>11747</v>
      </c>
      <c r="J172" s="14">
        <v>217286</v>
      </c>
      <c r="K172" s="14">
        <v>1611755</v>
      </c>
      <c r="L172" s="14">
        <v>611935</v>
      </c>
      <c r="M172" s="14">
        <v>70247</v>
      </c>
      <c r="N172" s="14">
        <v>51485</v>
      </c>
      <c r="O172" s="14">
        <v>2562708</v>
      </c>
    </row>
    <row r="173" spans="1:15" x14ac:dyDescent="0.25">
      <c r="A173" s="479"/>
      <c r="B173" s="480" t="s">
        <v>18</v>
      </c>
      <c r="C173" s="480"/>
      <c r="D173" s="14">
        <v>6639</v>
      </c>
      <c r="E173" s="14">
        <v>34603</v>
      </c>
      <c r="F173" s="14">
        <v>13541</v>
      </c>
      <c r="G173" s="14">
        <v>2773</v>
      </c>
      <c r="H173" s="13">
        <v>927</v>
      </c>
      <c r="I173" s="158">
        <v>58483</v>
      </c>
      <c r="J173" s="14">
        <v>1383789</v>
      </c>
      <c r="K173" s="14">
        <v>7148329</v>
      </c>
      <c r="L173" s="14">
        <v>2726420</v>
      </c>
      <c r="M173" s="14">
        <v>505166</v>
      </c>
      <c r="N173" s="14">
        <v>175692</v>
      </c>
      <c r="O173" s="160">
        <v>11939396</v>
      </c>
    </row>
    <row r="174" spans="1:15" x14ac:dyDescent="0.25">
      <c r="A174" s="479" t="s">
        <v>42</v>
      </c>
      <c r="B174" s="10" t="s">
        <v>20</v>
      </c>
      <c r="C174" s="11" t="s">
        <v>21</v>
      </c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</row>
    <row r="175" spans="1:15" x14ac:dyDescent="0.25">
      <c r="A175" s="479"/>
      <c r="B175" s="10" t="s">
        <v>20</v>
      </c>
      <c r="C175" s="11" t="s">
        <v>22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x14ac:dyDescent="0.25">
      <c r="A176" s="479"/>
      <c r="B176" s="10" t="s">
        <v>23</v>
      </c>
      <c r="C176" s="11" t="s">
        <v>21</v>
      </c>
      <c r="D176" s="13">
        <v>1</v>
      </c>
      <c r="E176" s="13">
        <v>12</v>
      </c>
      <c r="F176" s="13">
        <v>4</v>
      </c>
      <c r="G176" s="13">
        <v>7</v>
      </c>
      <c r="H176" s="12"/>
      <c r="I176" s="13">
        <v>24</v>
      </c>
      <c r="J176" s="13">
        <v>456</v>
      </c>
      <c r="K176" s="14">
        <v>5469</v>
      </c>
      <c r="L176" s="14">
        <v>1823</v>
      </c>
      <c r="M176" s="14">
        <v>3190</v>
      </c>
      <c r="N176" s="12"/>
      <c r="O176" s="14">
        <v>10938</v>
      </c>
    </row>
    <row r="177" spans="1:15" x14ac:dyDescent="0.25">
      <c r="A177" s="479"/>
      <c r="B177" s="10" t="s">
        <v>23</v>
      </c>
      <c r="C177" s="11" t="s">
        <v>22</v>
      </c>
      <c r="D177" s="13">
        <v>1</v>
      </c>
      <c r="E177" s="13">
        <v>7</v>
      </c>
      <c r="F177" s="13">
        <v>1</v>
      </c>
      <c r="G177" s="13">
        <v>5</v>
      </c>
      <c r="H177" s="12"/>
      <c r="I177" s="13">
        <v>14</v>
      </c>
      <c r="J177" s="13">
        <v>450</v>
      </c>
      <c r="K177" s="14">
        <v>3152</v>
      </c>
      <c r="L177" s="13">
        <v>450</v>
      </c>
      <c r="M177" s="14">
        <v>2251</v>
      </c>
      <c r="N177" s="12"/>
      <c r="O177" s="14">
        <v>6303</v>
      </c>
    </row>
    <row r="178" spans="1:15" x14ac:dyDescent="0.25">
      <c r="A178" s="479"/>
      <c r="B178" s="10" t="s">
        <v>24</v>
      </c>
      <c r="C178" s="11" t="s">
        <v>21</v>
      </c>
      <c r="D178" s="13">
        <v>9</v>
      </c>
      <c r="E178" s="13">
        <v>46</v>
      </c>
      <c r="F178" s="13">
        <v>31</v>
      </c>
      <c r="G178" s="13">
        <v>11</v>
      </c>
      <c r="H178" s="12"/>
      <c r="I178" s="13">
        <v>97</v>
      </c>
      <c r="J178" s="14">
        <v>2840</v>
      </c>
      <c r="K178" s="14">
        <v>14514</v>
      </c>
      <c r="L178" s="14">
        <v>9781</v>
      </c>
      <c r="M178" s="14">
        <v>3471</v>
      </c>
      <c r="N178" s="12"/>
      <c r="O178" s="14">
        <v>30606</v>
      </c>
    </row>
    <row r="179" spans="1:15" x14ac:dyDescent="0.25">
      <c r="A179" s="479"/>
      <c r="B179" s="10" t="s">
        <v>24</v>
      </c>
      <c r="C179" s="11" t="s">
        <v>22</v>
      </c>
      <c r="D179" s="13">
        <v>6</v>
      </c>
      <c r="E179" s="13">
        <v>38</v>
      </c>
      <c r="F179" s="13">
        <v>26</v>
      </c>
      <c r="G179" s="13">
        <v>13</v>
      </c>
      <c r="H179" s="12"/>
      <c r="I179" s="13">
        <v>83</v>
      </c>
      <c r="J179" s="14">
        <v>1982</v>
      </c>
      <c r="K179" s="14">
        <v>12551</v>
      </c>
      <c r="L179" s="14">
        <v>8588</v>
      </c>
      <c r="M179" s="14">
        <v>4294</v>
      </c>
      <c r="N179" s="12"/>
      <c r="O179" s="14">
        <v>27415</v>
      </c>
    </row>
    <row r="180" spans="1:15" x14ac:dyDescent="0.25">
      <c r="A180" s="479"/>
      <c r="B180" s="10" t="s">
        <v>25</v>
      </c>
      <c r="C180" s="11" t="s">
        <v>21</v>
      </c>
      <c r="D180" s="13">
        <v>20</v>
      </c>
      <c r="E180" s="13">
        <v>190</v>
      </c>
      <c r="F180" s="13">
        <v>99</v>
      </c>
      <c r="G180" s="13">
        <v>164</v>
      </c>
      <c r="H180" s="13">
        <v>2</v>
      </c>
      <c r="I180" s="13">
        <v>475</v>
      </c>
      <c r="J180" s="14">
        <v>1986</v>
      </c>
      <c r="K180" s="14">
        <v>18866</v>
      </c>
      <c r="L180" s="14">
        <v>9830</v>
      </c>
      <c r="M180" s="14">
        <v>16284</v>
      </c>
      <c r="N180" s="13">
        <v>199</v>
      </c>
      <c r="O180" s="14">
        <v>47165</v>
      </c>
    </row>
    <row r="181" spans="1:15" x14ac:dyDescent="0.25">
      <c r="A181" s="479"/>
      <c r="B181" s="10" t="s">
        <v>25</v>
      </c>
      <c r="C181" s="11" t="s">
        <v>22</v>
      </c>
      <c r="D181" s="13">
        <v>14</v>
      </c>
      <c r="E181" s="13">
        <v>148</v>
      </c>
      <c r="F181" s="13">
        <v>133</v>
      </c>
      <c r="G181" s="13">
        <v>133</v>
      </c>
      <c r="H181" s="12"/>
      <c r="I181" s="13">
        <v>428</v>
      </c>
      <c r="J181" s="14">
        <v>2711</v>
      </c>
      <c r="K181" s="14">
        <v>28664</v>
      </c>
      <c r="L181" s="14">
        <v>25759</v>
      </c>
      <c r="M181" s="14">
        <v>25759</v>
      </c>
      <c r="N181" s="12"/>
      <c r="O181" s="14">
        <v>82893</v>
      </c>
    </row>
    <row r="182" spans="1:15" x14ac:dyDescent="0.25">
      <c r="A182" s="479"/>
      <c r="B182" s="10" t="s">
        <v>26</v>
      </c>
      <c r="C182" s="11" t="s">
        <v>21</v>
      </c>
      <c r="D182" s="13">
        <v>610</v>
      </c>
      <c r="E182" s="14">
        <v>9174</v>
      </c>
      <c r="F182" s="14">
        <v>5367</v>
      </c>
      <c r="G182" s="14">
        <v>10206</v>
      </c>
      <c r="H182" s="13">
        <v>50</v>
      </c>
      <c r="I182" s="14">
        <v>25407</v>
      </c>
      <c r="J182" s="14">
        <v>59763</v>
      </c>
      <c r="K182" s="14">
        <v>898799</v>
      </c>
      <c r="L182" s="14">
        <v>525818</v>
      </c>
      <c r="M182" s="14">
        <v>999906</v>
      </c>
      <c r="N182" s="14">
        <v>4899</v>
      </c>
      <c r="O182" s="14">
        <v>2489185</v>
      </c>
    </row>
    <row r="183" spans="1:15" x14ac:dyDescent="0.25">
      <c r="A183" s="479"/>
      <c r="B183" s="10" t="s">
        <v>27</v>
      </c>
      <c r="C183" s="11" t="s">
        <v>22</v>
      </c>
      <c r="D183" s="13">
        <v>468</v>
      </c>
      <c r="E183" s="14">
        <v>8805</v>
      </c>
      <c r="F183" s="14">
        <v>5618</v>
      </c>
      <c r="G183" s="14">
        <v>8410</v>
      </c>
      <c r="H183" s="13">
        <v>52</v>
      </c>
      <c r="I183" s="14">
        <v>23353</v>
      </c>
      <c r="J183" s="14">
        <v>93449</v>
      </c>
      <c r="K183" s="14">
        <v>1758160</v>
      </c>
      <c r="L183" s="14">
        <v>1121788</v>
      </c>
      <c r="M183" s="14">
        <v>1679288</v>
      </c>
      <c r="N183" s="14">
        <v>10383</v>
      </c>
      <c r="O183" s="14">
        <v>4663068</v>
      </c>
    </row>
    <row r="184" spans="1:15" x14ac:dyDescent="0.25">
      <c r="A184" s="479"/>
      <c r="B184" s="10" t="s">
        <v>28</v>
      </c>
      <c r="C184" s="11" t="s">
        <v>21</v>
      </c>
      <c r="D184" s="13">
        <v>75</v>
      </c>
      <c r="E184" s="14">
        <v>3189</v>
      </c>
      <c r="F184" s="14">
        <v>1768</v>
      </c>
      <c r="G184" s="14">
        <v>2003</v>
      </c>
      <c r="H184" s="13">
        <v>11</v>
      </c>
      <c r="I184" s="14">
        <v>7046</v>
      </c>
      <c r="J184" s="14">
        <v>12761</v>
      </c>
      <c r="K184" s="14">
        <v>542582</v>
      </c>
      <c r="L184" s="14">
        <v>300811</v>
      </c>
      <c r="M184" s="14">
        <v>340794</v>
      </c>
      <c r="N184" s="14">
        <v>1872</v>
      </c>
      <c r="O184" s="14">
        <v>1198820</v>
      </c>
    </row>
    <row r="185" spans="1:15" x14ac:dyDescent="0.25">
      <c r="A185" s="479"/>
      <c r="B185" s="10" t="s">
        <v>29</v>
      </c>
      <c r="C185" s="11" t="s">
        <v>22</v>
      </c>
      <c r="D185" s="13">
        <v>174</v>
      </c>
      <c r="E185" s="14">
        <v>8320</v>
      </c>
      <c r="F185" s="14">
        <v>4976</v>
      </c>
      <c r="G185" s="14">
        <v>4903</v>
      </c>
      <c r="H185" s="13">
        <v>18</v>
      </c>
      <c r="I185" s="14">
        <v>18391</v>
      </c>
      <c r="J185" s="14">
        <v>37960</v>
      </c>
      <c r="K185" s="14">
        <v>1815079</v>
      </c>
      <c r="L185" s="14">
        <v>1085557</v>
      </c>
      <c r="M185" s="14">
        <v>1069631</v>
      </c>
      <c r="N185" s="14">
        <v>3927</v>
      </c>
      <c r="O185" s="14">
        <v>4012154</v>
      </c>
    </row>
    <row r="186" spans="1:15" x14ac:dyDescent="0.25">
      <c r="A186" s="479"/>
      <c r="B186" s="480" t="s">
        <v>18</v>
      </c>
      <c r="C186" s="480"/>
      <c r="D186" s="14">
        <v>1378</v>
      </c>
      <c r="E186" s="14">
        <v>29929</v>
      </c>
      <c r="F186" s="14">
        <v>18023</v>
      </c>
      <c r="G186" s="14">
        <v>25855</v>
      </c>
      <c r="H186" s="13">
        <v>133</v>
      </c>
      <c r="I186" s="158">
        <v>75318</v>
      </c>
      <c r="J186" s="14">
        <v>214358</v>
      </c>
      <c r="K186" s="14">
        <v>5097836</v>
      </c>
      <c r="L186" s="14">
        <v>3090205</v>
      </c>
      <c r="M186" s="14">
        <v>4144868</v>
      </c>
      <c r="N186" s="14">
        <v>21280</v>
      </c>
      <c r="O186" s="160">
        <v>12568547</v>
      </c>
    </row>
    <row r="187" spans="1:15" x14ac:dyDescent="0.25">
      <c r="A187" s="479" t="s">
        <v>43</v>
      </c>
      <c r="B187" s="10" t="s">
        <v>20</v>
      </c>
      <c r="C187" s="11" t="s">
        <v>21</v>
      </c>
      <c r="D187" s="13">
        <v>11</v>
      </c>
      <c r="E187" s="13">
        <v>277</v>
      </c>
      <c r="F187" s="13">
        <v>101</v>
      </c>
      <c r="G187" s="13">
        <v>51</v>
      </c>
      <c r="H187" s="12"/>
      <c r="I187" s="13">
        <v>440</v>
      </c>
      <c r="J187" s="14">
        <v>5570</v>
      </c>
      <c r="K187" s="14">
        <v>140268</v>
      </c>
      <c r="L187" s="14">
        <v>51145</v>
      </c>
      <c r="M187" s="14">
        <v>25825</v>
      </c>
      <c r="N187" s="12"/>
      <c r="O187" s="14">
        <v>222808</v>
      </c>
    </row>
    <row r="188" spans="1:15" x14ac:dyDescent="0.25">
      <c r="A188" s="479"/>
      <c r="B188" s="10" t="s">
        <v>20</v>
      </c>
      <c r="C188" s="11" t="s">
        <v>22</v>
      </c>
      <c r="D188" s="13">
        <v>17</v>
      </c>
      <c r="E188" s="13">
        <v>273</v>
      </c>
      <c r="F188" s="13">
        <v>107</v>
      </c>
      <c r="G188" s="13">
        <v>37</v>
      </c>
      <c r="H188" s="12"/>
      <c r="I188" s="13">
        <v>434</v>
      </c>
      <c r="J188" s="14">
        <v>8132</v>
      </c>
      <c r="K188" s="14">
        <v>130590</v>
      </c>
      <c r="L188" s="14">
        <v>51184</v>
      </c>
      <c r="M188" s="14">
        <v>17699</v>
      </c>
      <c r="N188" s="12"/>
      <c r="O188" s="14">
        <v>207605</v>
      </c>
    </row>
    <row r="189" spans="1:15" x14ac:dyDescent="0.25">
      <c r="A189" s="479"/>
      <c r="B189" s="10" t="s">
        <v>23</v>
      </c>
      <c r="C189" s="11" t="s">
        <v>21</v>
      </c>
      <c r="D189" s="13">
        <v>100</v>
      </c>
      <c r="E189" s="14">
        <v>1037</v>
      </c>
      <c r="F189" s="13">
        <v>512</v>
      </c>
      <c r="G189" s="13">
        <v>886</v>
      </c>
      <c r="H189" s="13">
        <v>1</v>
      </c>
      <c r="I189" s="14">
        <v>2536</v>
      </c>
      <c r="J189" s="14">
        <v>45575</v>
      </c>
      <c r="K189" s="14">
        <v>472609</v>
      </c>
      <c r="L189" s="14">
        <v>233342</v>
      </c>
      <c r="M189" s="14">
        <v>403791</v>
      </c>
      <c r="N189" s="13">
        <v>456</v>
      </c>
      <c r="O189" s="14">
        <v>1155773</v>
      </c>
    </row>
    <row r="190" spans="1:15" x14ac:dyDescent="0.25">
      <c r="A190" s="479"/>
      <c r="B190" s="10" t="s">
        <v>23</v>
      </c>
      <c r="C190" s="11" t="s">
        <v>22</v>
      </c>
      <c r="D190" s="13">
        <v>90</v>
      </c>
      <c r="E190" s="14">
        <v>1007</v>
      </c>
      <c r="F190" s="13">
        <v>456</v>
      </c>
      <c r="G190" s="13">
        <v>843</v>
      </c>
      <c r="H190" s="13">
        <v>2</v>
      </c>
      <c r="I190" s="14">
        <v>2398</v>
      </c>
      <c r="J190" s="14">
        <v>40520</v>
      </c>
      <c r="K190" s="14">
        <v>453369</v>
      </c>
      <c r="L190" s="14">
        <v>205299</v>
      </c>
      <c r="M190" s="14">
        <v>379534</v>
      </c>
      <c r="N190" s="13">
        <v>900</v>
      </c>
      <c r="O190" s="14">
        <v>1079622</v>
      </c>
    </row>
    <row r="191" spans="1:15" x14ac:dyDescent="0.25">
      <c r="A191" s="479"/>
      <c r="B191" s="10" t="s">
        <v>24</v>
      </c>
      <c r="C191" s="11" t="s">
        <v>21</v>
      </c>
      <c r="D191" s="13">
        <v>140</v>
      </c>
      <c r="E191" s="14">
        <v>3212</v>
      </c>
      <c r="F191" s="14">
        <v>1174</v>
      </c>
      <c r="G191" s="14">
        <v>2399</v>
      </c>
      <c r="H191" s="13">
        <v>23</v>
      </c>
      <c r="I191" s="14">
        <v>6948</v>
      </c>
      <c r="J191" s="14">
        <v>44172</v>
      </c>
      <c r="K191" s="14">
        <v>1013424</v>
      </c>
      <c r="L191" s="14">
        <v>370411</v>
      </c>
      <c r="M191" s="14">
        <v>756913</v>
      </c>
      <c r="N191" s="14">
        <v>7257</v>
      </c>
      <c r="O191" s="14">
        <v>2192177</v>
      </c>
    </row>
    <row r="192" spans="1:15" x14ac:dyDescent="0.25">
      <c r="A192" s="479"/>
      <c r="B192" s="10" t="s">
        <v>24</v>
      </c>
      <c r="C192" s="11" t="s">
        <v>22</v>
      </c>
      <c r="D192" s="13">
        <v>139</v>
      </c>
      <c r="E192" s="14">
        <v>2970</v>
      </c>
      <c r="F192" s="14">
        <v>1127</v>
      </c>
      <c r="G192" s="14">
        <v>2197</v>
      </c>
      <c r="H192" s="13">
        <v>19</v>
      </c>
      <c r="I192" s="14">
        <v>6452</v>
      </c>
      <c r="J192" s="14">
        <v>45912</v>
      </c>
      <c r="K192" s="14">
        <v>980991</v>
      </c>
      <c r="L192" s="14">
        <v>372248</v>
      </c>
      <c r="M192" s="14">
        <v>725669</v>
      </c>
      <c r="N192" s="14">
        <v>6276</v>
      </c>
      <c r="O192" s="14">
        <v>2131096</v>
      </c>
    </row>
    <row r="193" spans="1:15" x14ac:dyDescent="0.25">
      <c r="A193" s="479"/>
      <c r="B193" s="10" t="s">
        <v>25</v>
      </c>
      <c r="C193" s="11" t="s">
        <v>21</v>
      </c>
      <c r="D193" s="13">
        <v>12</v>
      </c>
      <c r="E193" s="13">
        <v>397</v>
      </c>
      <c r="F193" s="13">
        <v>144</v>
      </c>
      <c r="G193" s="13">
        <v>260</v>
      </c>
      <c r="H193" s="13">
        <v>2</v>
      </c>
      <c r="I193" s="13">
        <v>815</v>
      </c>
      <c r="J193" s="14">
        <v>1192</v>
      </c>
      <c r="K193" s="14">
        <v>39419</v>
      </c>
      <c r="L193" s="14">
        <v>14298</v>
      </c>
      <c r="M193" s="14">
        <v>25816</v>
      </c>
      <c r="N193" s="13">
        <v>199</v>
      </c>
      <c r="O193" s="14">
        <v>80924</v>
      </c>
    </row>
    <row r="194" spans="1:15" x14ac:dyDescent="0.25">
      <c r="A194" s="479"/>
      <c r="B194" s="10" t="s">
        <v>25</v>
      </c>
      <c r="C194" s="11" t="s">
        <v>22</v>
      </c>
      <c r="D194" s="13">
        <v>6</v>
      </c>
      <c r="E194" s="13">
        <v>305</v>
      </c>
      <c r="F194" s="13">
        <v>143</v>
      </c>
      <c r="G194" s="13">
        <v>192</v>
      </c>
      <c r="H194" s="13">
        <v>2</v>
      </c>
      <c r="I194" s="13">
        <v>648</v>
      </c>
      <c r="J194" s="14">
        <v>1162</v>
      </c>
      <c r="K194" s="14">
        <v>59071</v>
      </c>
      <c r="L194" s="14">
        <v>27696</v>
      </c>
      <c r="M194" s="14">
        <v>37186</v>
      </c>
      <c r="N194" s="13">
        <v>387</v>
      </c>
      <c r="O194" s="14">
        <v>125502</v>
      </c>
    </row>
    <row r="195" spans="1:15" x14ac:dyDescent="0.25">
      <c r="A195" s="479"/>
      <c r="B195" s="10" t="s">
        <v>26</v>
      </c>
      <c r="C195" s="11" t="s">
        <v>21</v>
      </c>
      <c r="D195" s="13">
        <v>2</v>
      </c>
      <c r="E195" s="13">
        <v>71</v>
      </c>
      <c r="F195" s="13">
        <v>15</v>
      </c>
      <c r="G195" s="13">
        <v>25</v>
      </c>
      <c r="H195" s="12"/>
      <c r="I195" s="13">
        <v>113</v>
      </c>
      <c r="J195" s="13">
        <v>196</v>
      </c>
      <c r="K195" s="14">
        <v>6956</v>
      </c>
      <c r="L195" s="14">
        <v>1470</v>
      </c>
      <c r="M195" s="14">
        <v>2449</v>
      </c>
      <c r="N195" s="12"/>
      <c r="O195" s="14">
        <v>11071</v>
      </c>
    </row>
    <row r="196" spans="1:15" x14ac:dyDescent="0.25">
      <c r="A196" s="479"/>
      <c r="B196" s="10" t="s">
        <v>27</v>
      </c>
      <c r="C196" s="11" t="s">
        <v>22</v>
      </c>
      <c r="D196" s="13">
        <v>2</v>
      </c>
      <c r="E196" s="13">
        <v>57</v>
      </c>
      <c r="F196" s="13">
        <v>16</v>
      </c>
      <c r="G196" s="13">
        <v>26</v>
      </c>
      <c r="H196" s="12"/>
      <c r="I196" s="13">
        <v>101</v>
      </c>
      <c r="J196" s="13">
        <v>399</v>
      </c>
      <c r="K196" s="14">
        <v>11382</v>
      </c>
      <c r="L196" s="14">
        <v>3195</v>
      </c>
      <c r="M196" s="14">
        <v>5192</v>
      </c>
      <c r="N196" s="12"/>
      <c r="O196" s="14">
        <v>20168</v>
      </c>
    </row>
    <row r="197" spans="1:15" x14ac:dyDescent="0.25">
      <c r="A197" s="479"/>
      <c r="B197" s="10" t="s">
        <v>28</v>
      </c>
      <c r="C197" s="11" t="s">
        <v>21</v>
      </c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x14ac:dyDescent="0.25">
      <c r="A198" s="479"/>
      <c r="B198" s="10" t="s">
        <v>29</v>
      </c>
      <c r="C198" s="11" t="s">
        <v>22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</row>
    <row r="199" spans="1:15" x14ac:dyDescent="0.25">
      <c r="A199" s="479"/>
      <c r="B199" s="480" t="s">
        <v>18</v>
      </c>
      <c r="C199" s="480"/>
      <c r="D199" s="13">
        <v>519</v>
      </c>
      <c r="E199" s="14">
        <v>9606</v>
      </c>
      <c r="F199" s="14">
        <v>3795</v>
      </c>
      <c r="G199" s="14">
        <v>6916</v>
      </c>
      <c r="H199" s="13">
        <v>49</v>
      </c>
      <c r="I199" s="158">
        <v>20885</v>
      </c>
      <c r="J199" s="14">
        <v>192830</v>
      </c>
      <c r="K199" s="14">
        <v>3308079</v>
      </c>
      <c r="L199" s="14">
        <v>1330288</v>
      </c>
      <c r="M199" s="14">
        <v>2380074</v>
      </c>
      <c r="N199" s="14">
        <v>15475</v>
      </c>
      <c r="O199" s="160">
        <v>7226746</v>
      </c>
    </row>
    <row r="200" spans="1:15" x14ac:dyDescent="0.25">
      <c r="A200" s="479" t="s">
        <v>44</v>
      </c>
      <c r="B200" s="10" t="s">
        <v>20</v>
      </c>
      <c r="C200" s="11" t="s">
        <v>21</v>
      </c>
      <c r="D200" s="13">
        <v>71</v>
      </c>
      <c r="E200" s="12"/>
      <c r="F200" s="13">
        <v>35</v>
      </c>
      <c r="G200" s="12"/>
      <c r="H200" s="12"/>
      <c r="I200" s="13">
        <v>106</v>
      </c>
      <c r="J200" s="14">
        <v>35953</v>
      </c>
      <c r="K200" s="12"/>
      <c r="L200" s="14">
        <v>17723</v>
      </c>
      <c r="M200" s="12"/>
      <c r="N200" s="12"/>
      <c r="O200" s="14">
        <v>53676</v>
      </c>
    </row>
    <row r="201" spans="1:15" x14ac:dyDescent="0.25">
      <c r="A201" s="479"/>
      <c r="B201" s="10" t="s">
        <v>20</v>
      </c>
      <c r="C201" s="11" t="s">
        <v>22</v>
      </c>
      <c r="D201" s="13">
        <v>60</v>
      </c>
      <c r="E201" s="12"/>
      <c r="F201" s="13">
        <v>34</v>
      </c>
      <c r="G201" s="13">
        <v>1</v>
      </c>
      <c r="H201" s="12"/>
      <c r="I201" s="13">
        <v>95</v>
      </c>
      <c r="J201" s="14">
        <v>28701</v>
      </c>
      <c r="K201" s="12"/>
      <c r="L201" s="14">
        <v>16264</v>
      </c>
      <c r="M201" s="13">
        <v>478</v>
      </c>
      <c r="N201" s="12"/>
      <c r="O201" s="14">
        <v>45443</v>
      </c>
    </row>
    <row r="202" spans="1:15" x14ac:dyDescent="0.25">
      <c r="A202" s="479"/>
      <c r="B202" s="10" t="s">
        <v>23</v>
      </c>
      <c r="C202" s="11" t="s">
        <v>21</v>
      </c>
      <c r="D202" s="13">
        <v>524</v>
      </c>
      <c r="E202" s="13">
        <v>9</v>
      </c>
      <c r="F202" s="13">
        <v>105</v>
      </c>
      <c r="G202" s="13">
        <v>5</v>
      </c>
      <c r="H202" s="12"/>
      <c r="I202" s="13">
        <v>643</v>
      </c>
      <c r="J202" s="14">
        <v>238811</v>
      </c>
      <c r="K202" s="14">
        <v>4102</v>
      </c>
      <c r="L202" s="14">
        <v>47853</v>
      </c>
      <c r="M202" s="14">
        <v>2279</v>
      </c>
      <c r="N202" s="12"/>
      <c r="O202" s="14">
        <v>293045</v>
      </c>
    </row>
    <row r="203" spans="1:15" x14ac:dyDescent="0.25">
      <c r="A203" s="479"/>
      <c r="B203" s="10" t="s">
        <v>23</v>
      </c>
      <c r="C203" s="11" t="s">
        <v>22</v>
      </c>
      <c r="D203" s="13">
        <v>524</v>
      </c>
      <c r="E203" s="13">
        <v>10</v>
      </c>
      <c r="F203" s="13">
        <v>86</v>
      </c>
      <c r="G203" s="13">
        <v>1</v>
      </c>
      <c r="H203" s="12"/>
      <c r="I203" s="13">
        <v>621</v>
      </c>
      <c r="J203" s="14">
        <v>235914</v>
      </c>
      <c r="K203" s="14">
        <v>4502</v>
      </c>
      <c r="L203" s="14">
        <v>38719</v>
      </c>
      <c r="M203" s="13">
        <v>450</v>
      </c>
      <c r="N203" s="12"/>
      <c r="O203" s="14">
        <v>279585</v>
      </c>
    </row>
    <row r="204" spans="1:15" x14ac:dyDescent="0.25">
      <c r="A204" s="479"/>
      <c r="B204" s="10" t="s">
        <v>24</v>
      </c>
      <c r="C204" s="11" t="s">
        <v>21</v>
      </c>
      <c r="D204" s="14">
        <v>1672</v>
      </c>
      <c r="E204" s="13">
        <v>24</v>
      </c>
      <c r="F204" s="13">
        <v>197</v>
      </c>
      <c r="G204" s="13">
        <v>9</v>
      </c>
      <c r="H204" s="13">
        <v>3</v>
      </c>
      <c r="I204" s="14">
        <v>1905</v>
      </c>
      <c r="J204" s="14">
        <v>527536</v>
      </c>
      <c r="K204" s="14">
        <v>7572</v>
      </c>
      <c r="L204" s="14">
        <v>62156</v>
      </c>
      <c r="M204" s="14">
        <v>2840</v>
      </c>
      <c r="N204" s="13">
        <v>947</v>
      </c>
      <c r="O204" s="14">
        <v>601051</v>
      </c>
    </row>
    <row r="205" spans="1:15" x14ac:dyDescent="0.25">
      <c r="A205" s="479"/>
      <c r="B205" s="10" t="s">
        <v>24</v>
      </c>
      <c r="C205" s="11" t="s">
        <v>22</v>
      </c>
      <c r="D205" s="14">
        <v>1597</v>
      </c>
      <c r="E205" s="13">
        <v>22</v>
      </c>
      <c r="F205" s="13">
        <v>173</v>
      </c>
      <c r="G205" s="13">
        <v>8</v>
      </c>
      <c r="H205" s="13">
        <v>1</v>
      </c>
      <c r="I205" s="14">
        <v>1801</v>
      </c>
      <c r="J205" s="14">
        <v>527489</v>
      </c>
      <c r="K205" s="14">
        <v>7267</v>
      </c>
      <c r="L205" s="14">
        <v>57142</v>
      </c>
      <c r="M205" s="14">
        <v>2642</v>
      </c>
      <c r="N205" s="13">
        <v>330</v>
      </c>
      <c r="O205" s="14">
        <v>594870</v>
      </c>
    </row>
    <row r="206" spans="1:15" x14ac:dyDescent="0.25">
      <c r="A206" s="479"/>
      <c r="B206" s="10" t="s">
        <v>25</v>
      </c>
      <c r="C206" s="11" t="s">
        <v>21</v>
      </c>
      <c r="D206" s="13">
        <v>276</v>
      </c>
      <c r="E206" s="13">
        <v>2</v>
      </c>
      <c r="F206" s="13">
        <v>39</v>
      </c>
      <c r="G206" s="13">
        <v>1</v>
      </c>
      <c r="H206" s="12"/>
      <c r="I206" s="13">
        <v>318</v>
      </c>
      <c r="J206" s="14">
        <v>27405</v>
      </c>
      <c r="K206" s="13">
        <v>199</v>
      </c>
      <c r="L206" s="14">
        <v>3872</v>
      </c>
      <c r="M206" s="13">
        <v>99</v>
      </c>
      <c r="N206" s="12"/>
      <c r="O206" s="14">
        <v>31575</v>
      </c>
    </row>
    <row r="207" spans="1:15" x14ac:dyDescent="0.25">
      <c r="A207" s="479"/>
      <c r="B207" s="10" t="s">
        <v>25</v>
      </c>
      <c r="C207" s="11" t="s">
        <v>22</v>
      </c>
      <c r="D207" s="13">
        <v>277</v>
      </c>
      <c r="E207" s="13">
        <v>3</v>
      </c>
      <c r="F207" s="13">
        <v>49</v>
      </c>
      <c r="G207" s="13">
        <v>1</v>
      </c>
      <c r="H207" s="12"/>
      <c r="I207" s="13">
        <v>330</v>
      </c>
      <c r="J207" s="14">
        <v>53648</v>
      </c>
      <c r="K207" s="13">
        <v>581</v>
      </c>
      <c r="L207" s="14">
        <v>9490</v>
      </c>
      <c r="M207" s="13">
        <v>194</v>
      </c>
      <c r="N207" s="12"/>
      <c r="O207" s="14">
        <v>63913</v>
      </c>
    </row>
    <row r="208" spans="1:15" x14ac:dyDescent="0.25">
      <c r="A208" s="479"/>
      <c r="B208" s="10" t="s">
        <v>26</v>
      </c>
      <c r="C208" s="11" t="s">
        <v>21</v>
      </c>
      <c r="D208" s="14">
        <v>4922</v>
      </c>
      <c r="E208" s="13">
        <v>228</v>
      </c>
      <c r="F208" s="13">
        <v>463</v>
      </c>
      <c r="G208" s="13">
        <v>994</v>
      </c>
      <c r="H208" s="13">
        <v>3</v>
      </c>
      <c r="I208" s="14">
        <v>6610</v>
      </c>
      <c r="J208" s="14">
        <v>482220</v>
      </c>
      <c r="K208" s="14">
        <v>22338</v>
      </c>
      <c r="L208" s="14">
        <v>45361</v>
      </c>
      <c r="M208" s="14">
        <v>97385</v>
      </c>
      <c r="N208" s="13">
        <v>294</v>
      </c>
      <c r="O208" s="14">
        <v>647598</v>
      </c>
    </row>
    <row r="209" spans="1:15" x14ac:dyDescent="0.25">
      <c r="A209" s="479"/>
      <c r="B209" s="10" t="s">
        <v>27</v>
      </c>
      <c r="C209" s="11" t="s">
        <v>22</v>
      </c>
      <c r="D209" s="14">
        <v>4987</v>
      </c>
      <c r="E209" s="13">
        <v>103</v>
      </c>
      <c r="F209" s="13">
        <v>421</v>
      </c>
      <c r="G209" s="13">
        <v>303</v>
      </c>
      <c r="H209" s="13">
        <v>13</v>
      </c>
      <c r="I209" s="14">
        <v>5827</v>
      </c>
      <c r="J209" s="14">
        <v>995792</v>
      </c>
      <c r="K209" s="14">
        <v>20567</v>
      </c>
      <c r="L209" s="14">
        <v>84064</v>
      </c>
      <c r="M209" s="14">
        <v>60502</v>
      </c>
      <c r="N209" s="14">
        <v>2596</v>
      </c>
      <c r="O209" s="14">
        <v>1163521</v>
      </c>
    </row>
    <row r="210" spans="1:15" x14ac:dyDescent="0.25">
      <c r="A210" s="479"/>
      <c r="B210" s="10" t="s">
        <v>28</v>
      </c>
      <c r="C210" s="11" t="s">
        <v>21</v>
      </c>
      <c r="D210" s="14">
        <v>2025</v>
      </c>
      <c r="E210" s="13">
        <v>15</v>
      </c>
      <c r="F210" s="13">
        <v>171</v>
      </c>
      <c r="G210" s="13">
        <v>64</v>
      </c>
      <c r="H210" s="13">
        <v>1</v>
      </c>
      <c r="I210" s="14">
        <v>2276</v>
      </c>
      <c r="J210" s="14">
        <v>344537</v>
      </c>
      <c r="K210" s="14">
        <v>2552</v>
      </c>
      <c r="L210" s="14">
        <v>29094</v>
      </c>
      <c r="M210" s="14">
        <v>10889</v>
      </c>
      <c r="N210" s="13">
        <v>170</v>
      </c>
      <c r="O210" s="14">
        <v>387242</v>
      </c>
    </row>
    <row r="211" spans="1:15" x14ac:dyDescent="0.25">
      <c r="A211" s="479"/>
      <c r="B211" s="10" t="s">
        <v>29</v>
      </c>
      <c r="C211" s="11" t="s">
        <v>22</v>
      </c>
      <c r="D211" s="14">
        <v>5443</v>
      </c>
      <c r="E211" s="13">
        <v>16</v>
      </c>
      <c r="F211" s="13">
        <v>395</v>
      </c>
      <c r="G211" s="13">
        <v>71</v>
      </c>
      <c r="H211" s="13">
        <v>3</v>
      </c>
      <c r="I211" s="14">
        <v>5928</v>
      </c>
      <c r="J211" s="14">
        <v>1187437</v>
      </c>
      <c r="K211" s="14">
        <v>3491</v>
      </c>
      <c r="L211" s="14">
        <v>86173</v>
      </c>
      <c r="M211" s="14">
        <v>15489</v>
      </c>
      <c r="N211" s="13">
        <v>654</v>
      </c>
      <c r="O211" s="14">
        <v>1293244</v>
      </c>
    </row>
    <row r="212" spans="1:15" x14ac:dyDescent="0.25">
      <c r="A212" s="479"/>
      <c r="B212" s="480" t="s">
        <v>18</v>
      </c>
      <c r="C212" s="480"/>
      <c r="D212" s="14">
        <v>22378</v>
      </c>
      <c r="E212" s="13">
        <v>432</v>
      </c>
      <c r="F212" s="14">
        <v>2168</v>
      </c>
      <c r="G212" s="14">
        <v>1458</v>
      </c>
      <c r="H212" s="13">
        <v>24</v>
      </c>
      <c r="I212" s="158">
        <v>26460</v>
      </c>
      <c r="J212" s="14">
        <v>4685443</v>
      </c>
      <c r="K212" s="14">
        <v>73171</v>
      </c>
      <c r="L212" s="14">
        <v>497911</v>
      </c>
      <c r="M212" s="14">
        <v>193247</v>
      </c>
      <c r="N212" s="14">
        <v>4991</v>
      </c>
      <c r="O212" s="160">
        <v>5454763</v>
      </c>
    </row>
    <row r="213" spans="1:15" x14ac:dyDescent="0.25">
      <c r="A213" s="479" t="s">
        <v>45</v>
      </c>
      <c r="B213" s="10" t="s">
        <v>20</v>
      </c>
      <c r="C213" s="11" t="s">
        <v>21</v>
      </c>
      <c r="D213" s="13">
        <v>3</v>
      </c>
      <c r="E213" s="13">
        <v>125</v>
      </c>
      <c r="F213" s="13">
        <v>5</v>
      </c>
      <c r="G213" s="12"/>
      <c r="H213" s="13">
        <v>9</v>
      </c>
      <c r="I213" s="13">
        <v>142</v>
      </c>
      <c r="J213" s="14">
        <v>1519</v>
      </c>
      <c r="K213" s="14">
        <v>63298</v>
      </c>
      <c r="L213" s="14">
        <v>2532</v>
      </c>
      <c r="M213" s="12"/>
      <c r="N213" s="14">
        <v>4557</v>
      </c>
      <c r="O213" s="14">
        <v>71906</v>
      </c>
    </row>
    <row r="214" spans="1:15" x14ac:dyDescent="0.25">
      <c r="A214" s="479"/>
      <c r="B214" s="10" t="s">
        <v>20</v>
      </c>
      <c r="C214" s="11" t="s">
        <v>22</v>
      </c>
      <c r="D214" s="13">
        <v>1</v>
      </c>
      <c r="E214" s="13">
        <v>119</v>
      </c>
      <c r="F214" s="13">
        <v>2</v>
      </c>
      <c r="G214" s="12"/>
      <c r="H214" s="13">
        <v>15</v>
      </c>
      <c r="I214" s="13">
        <v>137</v>
      </c>
      <c r="J214" s="13">
        <v>478</v>
      </c>
      <c r="K214" s="14">
        <v>56924</v>
      </c>
      <c r="L214" s="13">
        <v>957</v>
      </c>
      <c r="M214" s="12"/>
      <c r="N214" s="14">
        <v>7175</v>
      </c>
      <c r="O214" s="14">
        <v>65534</v>
      </c>
    </row>
    <row r="215" spans="1:15" x14ac:dyDescent="0.25">
      <c r="A215" s="479"/>
      <c r="B215" s="10" t="s">
        <v>23</v>
      </c>
      <c r="C215" s="11" t="s">
        <v>21</v>
      </c>
      <c r="D215" s="13">
        <v>28</v>
      </c>
      <c r="E215" s="13">
        <v>509</v>
      </c>
      <c r="F215" s="13">
        <v>35</v>
      </c>
      <c r="G215" s="13">
        <v>5</v>
      </c>
      <c r="H215" s="13">
        <v>176</v>
      </c>
      <c r="I215" s="13">
        <v>753</v>
      </c>
      <c r="J215" s="14">
        <v>12761</v>
      </c>
      <c r="K215" s="14">
        <v>231975</v>
      </c>
      <c r="L215" s="14">
        <v>15951</v>
      </c>
      <c r="M215" s="14">
        <v>2279</v>
      </c>
      <c r="N215" s="14">
        <v>80211</v>
      </c>
      <c r="O215" s="14">
        <v>343177</v>
      </c>
    </row>
    <row r="216" spans="1:15" x14ac:dyDescent="0.25">
      <c r="A216" s="479"/>
      <c r="B216" s="10" t="s">
        <v>23</v>
      </c>
      <c r="C216" s="11" t="s">
        <v>22</v>
      </c>
      <c r="D216" s="13">
        <v>34</v>
      </c>
      <c r="E216" s="13">
        <v>476</v>
      </c>
      <c r="F216" s="13">
        <v>62</v>
      </c>
      <c r="G216" s="13">
        <v>3</v>
      </c>
      <c r="H216" s="13">
        <v>164</v>
      </c>
      <c r="I216" s="13">
        <v>739</v>
      </c>
      <c r="J216" s="14">
        <v>15307</v>
      </c>
      <c r="K216" s="14">
        <v>214304</v>
      </c>
      <c r="L216" s="14">
        <v>27914</v>
      </c>
      <c r="M216" s="14">
        <v>1351</v>
      </c>
      <c r="N216" s="14">
        <v>73836</v>
      </c>
      <c r="O216" s="14">
        <v>332712</v>
      </c>
    </row>
    <row r="217" spans="1:15" x14ac:dyDescent="0.25">
      <c r="A217" s="479"/>
      <c r="B217" s="10" t="s">
        <v>24</v>
      </c>
      <c r="C217" s="11" t="s">
        <v>21</v>
      </c>
      <c r="D217" s="13">
        <v>102</v>
      </c>
      <c r="E217" s="13">
        <v>962</v>
      </c>
      <c r="F217" s="13">
        <v>216</v>
      </c>
      <c r="G217" s="13">
        <v>8</v>
      </c>
      <c r="H217" s="13">
        <v>814</v>
      </c>
      <c r="I217" s="14">
        <v>2102</v>
      </c>
      <c r="J217" s="14">
        <v>32182</v>
      </c>
      <c r="K217" s="14">
        <v>303522</v>
      </c>
      <c r="L217" s="14">
        <v>68151</v>
      </c>
      <c r="M217" s="14">
        <v>2524</v>
      </c>
      <c r="N217" s="14">
        <v>256827</v>
      </c>
      <c r="O217" s="14">
        <v>663206</v>
      </c>
    </row>
    <row r="218" spans="1:15" x14ac:dyDescent="0.25">
      <c r="A218" s="479"/>
      <c r="B218" s="10" t="s">
        <v>24</v>
      </c>
      <c r="C218" s="11" t="s">
        <v>22</v>
      </c>
      <c r="D218" s="13">
        <v>92</v>
      </c>
      <c r="E218" s="13">
        <v>888</v>
      </c>
      <c r="F218" s="13">
        <v>173</v>
      </c>
      <c r="G218" s="13">
        <v>13</v>
      </c>
      <c r="H218" s="13">
        <v>839</v>
      </c>
      <c r="I218" s="14">
        <v>2005</v>
      </c>
      <c r="J218" s="14">
        <v>30388</v>
      </c>
      <c r="K218" s="14">
        <v>293306</v>
      </c>
      <c r="L218" s="14">
        <v>57142</v>
      </c>
      <c r="M218" s="14">
        <v>4294</v>
      </c>
      <c r="N218" s="14">
        <v>277122</v>
      </c>
      <c r="O218" s="14">
        <v>662252</v>
      </c>
    </row>
    <row r="219" spans="1:15" x14ac:dyDescent="0.25">
      <c r="A219" s="479"/>
      <c r="B219" s="10" t="s">
        <v>25</v>
      </c>
      <c r="C219" s="11" t="s">
        <v>21</v>
      </c>
      <c r="D219" s="13">
        <v>17</v>
      </c>
      <c r="E219" s="13">
        <v>190</v>
      </c>
      <c r="F219" s="13">
        <v>35</v>
      </c>
      <c r="G219" s="13">
        <v>19</v>
      </c>
      <c r="H219" s="13">
        <v>201</v>
      </c>
      <c r="I219" s="13">
        <v>462</v>
      </c>
      <c r="J219" s="14">
        <v>1688</v>
      </c>
      <c r="K219" s="14">
        <v>18866</v>
      </c>
      <c r="L219" s="14">
        <v>3475</v>
      </c>
      <c r="M219" s="14">
        <v>1887</v>
      </c>
      <c r="N219" s="14">
        <v>19958</v>
      </c>
      <c r="O219" s="14">
        <v>45874</v>
      </c>
    </row>
    <row r="220" spans="1:15" x14ac:dyDescent="0.25">
      <c r="A220" s="479"/>
      <c r="B220" s="10" t="s">
        <v>25</v>
      </c>
      <c r="C220" s="11" t="s">
        <v>22</v>
      </c>
      <c r="D220" s="13">
        <v>21</v>
      </c>
      <c r="E220" s="13">
        <v>160</v>
      </c>
      <c r="F220" s="13">
        <v>46</v>
      </c>
      <c r="G220" s="13">
        <v>20</v>
      </c>
      <c r="H220" s="13">
        <v>214</v>
      </c>
      <c r="I220" s="13">
        <v>461</v>
      </c>
      <c r="J220" s="14">
        <v>4067</v>
      </c>
      <c r="K220" s="14">
        <v>30988</v>
      </c>
      <c r="L220" s="14">
        <v>8909</v>
      </c>
      <c r="M220" s="14">
        <v>3874</v>
      </c>
      <c r="N220" s="14">
        <v>41447</v>
      </c>
      <c r="O220" s="14">
        <v>89285</v>
      </c>
    </row>
    <row r="221" spans="1:15" x14ac:dyDescent="0.25">
      <c r="A221" s="479"/>
      <c r="B221" s="10" t="s">
        <v>26</v>
      </c>
      <c r="C221" s="11" t="s">
        <v>21</v>
      </c>
      <c r="D221" s="13">
        <v>433</v>
      </c>
      <c r="E221" s="14">
        <v>2462</v>
      </c>
      <c r="F221" s="13">
        <v>795</v>
      </c>
      <c r="G221" s="13">
        <v>11</v>
      </c>
      <c r="H221" s="14">
        <v>2495</v>
      </c>
      <c r="I221" s="14">
        <v>6196</v>
      </c>
      <c r="J221" s="14">
        <v>42422</v>
      </c>
      <c r="K221" s="14">
        <v>241208</v>
      </c>
      <c r="L221" s="14">
        <v>77888</v>
      </c>
      <c r="M221" s="14">
        <v>1078</v>
      </c>
      <c r="N221" s="14">
        <v>244441</v>
      </c>
      <c r="O221" s="14">
        <v>607037</v>
      </c>
    </row>
    <row r="222" spans="1:15" x14ac:dyDescent="0.25">
      <c r="A222" s="479"/>
      <c r="B222" s="10" t="s">
        <v>27</v>
      </c>
      <c r="C222" s="11" t="s">
        <v>22</v>
      </c>
      <c r="D222" s="13">
        <v>302</v>
      </c>
      <c r="E222" s="14">
        <v>2357</v>
      </c>
      <c r="F222" s="13">
        <v>753</v>
      </c>
      <c r="G222" s="13">
        <v>18</v>
      </c>
      <c r="H222" s="14">
        <v>2529</v>
      </c>
      <c r="I222" s="14">
        <v>5959</v>
      </c>
      <c r="J222" s="14">
        <v>60303</v>
      </c>
      <c r="K222" s="14">
        <v>470640</v>
      </c>
      <c r="L222" s="14">
        <v>150357</v>
      </c>
      <c r="M222" s="14">
        <v>3594</v>
      </c>
      <c r="N222" s="14">
        <v>504984</v>
      </c>
      <c r="O222" s="14">
        <v>1189878</v>
      </c>
    </row>
    <row r="223" spans="1:15" x14ac:dyDescent="0.25">
      <c r="A223" s="479"/>
      <c r="B223" s="10" t="s">
        <v>28</v>
      </c>
      <c r="C223" s="11" t="s">
        <v>21</v>
      </c>
      <c r="D223" s="13">
        <v>87</v>
      </c>
      <c r="E223" s="13">
        <v>773</v>
      </c>
      <c r="F223" s="13">
        <v>203</v>
      </c>
      <c r="G223" s="13">
        <v>2</v>
      </c>
      <c r="H223" s="13">
        <v>892</v>
      </c>
      <c r="I223" s="14">
        <v>1957</v>
      </c>
      <c r="J223" s="14">
        <v>14802</v>
      </c>
      <c r="K223" s="14">
        <v>131520</v>
      </c>
      <c r="L223" s="14">
        <v>34539</v>
      </c>
      <c r="M223" s="13">
        <v>340</v>
      </c>
      <c r="N223" s="14">
        <v>151766</v>
      </c>
      <c r="O223" s="14">
        <v>332967</v>
      </c>
    </row>
    <row r="224" spans="1:15" x14ac:dyDescent="0.25">
      <c r="A224" s="479"/>
      <c r="B224" s="10" t="s">
        <v>29</v>
      </c>
      <c r="C224" s="11" t="s">
        <v>22</v>
      </c>
      <c r="D224" s="13">
        <v>180</v>
      </c>
      <c r="E224" s="14">
        <v>1861</v>
      </c>
      <c r="F224" s="13">
        <v>496</v>
      </c>
      <c r="G224" s="13">
        <v>1</v>
      </c>
      <c r="H224" s="14">
        <v>2257</v>
      </c>
      <c r="I224" s="14">
        <v>4795</v>
      </c>
      <c r="J224" s="14">
        <v>39269</v>
      </c>
      <c r="K224" s="14">
        <v>405993</v>
      </c>
      <c r="L224" s="14">
        <v>108207</v>
      </c>
      <c r="M224" s="13">
        <v>218</v>
      </c>
      <c r="N224" s="14">
        <v>492384</v>
      </c>
      <c r="O224" s="14">
        <v>1046071</v>
      </c>
    </row>
    <row r="225" spans="1:15" x14ac:dyDescent="0.25">
      <c r="A225" s="479"/>
      <c r="B225" s="480" t="s">
        <v>18</v>
      </c>
      <c r="C225" s="480"/>
      <c r="D225" s="14">
        <v>1300</v>
      </c>
      <c r="E225" s="14">
        <v>10882</v>
      </c>
      <c r="F225" s="14">
        <v>2821</v>
      </c>
      <c r="G225" s="13">
        <v>100</v>
      </c>
      <c r="H225" s="14">
        <v>10605</v>
      </c>
      <c r="I225" s="158">
        <v>25708</v>
      </c>
      <c r="J225" s="14">
        <v>255186</v>
      </c>
      <c r="K225" s="14">
        <v>2462544</v>
      </c>
      <c r="L225" s="14">
        <v>556022</v>
      </c>
      <c r="M225" s="14">
        <v>21439</v>
      </c>
      <c r="N225" s="14">
        <v>2154708</v>
      </c>
      <c r="O225" s="160">
        <v>5449899</v>
      </c>
    </row>
    <row r="226" spans="1:15" x14ac:dyDescent="0.25">
      <c r="A226" s="479" t="s">
        <v>46</v>
      </c>
      <c r="B226" s="10" t="s">
        <v>20</v>
      </c>
      <c r="C226" s="11" t="s">
        <v>21</v>
      </c>
      <c r="D226" s="13">
        <v>5</v>
      </c>
      <c r="E226" s="13">
        <v>130</v>
      </c>
      <c r="F226" s="13">
        <v>16</v>
      </c>
      <c r="G226" s="13">
        <v>1</v>
      </c>
      <c r="H226" s="13">
        <v>12</v>
      </c>
      <c r="I226" s="13">
        <v>164</v>
      </c>
      <c r="J226" s="14">
        <v>2532</v>
      </c>
      <c r="K226" s="14">
        <v>65830</v>
      </c>
      <c r="L226" s="14">
        <v>8102</v>
      </c>
      <c r="M226" s="13">
        <v>506</v>
      </c>
      <c r="N226" s="14">
        <v>6077</v>
      </c>
      <c r="O226" s="14">
        <v>83047</v>
      </c>
    </row>
    <row r="227" spans="1:15" x14ac:dyDescent="0.25">
      <c r="A227" s="479"/>
      <c r="B227" s="10" t="s">
        <v>20</v>
      </c>
      <c r="C227" s="11" t="s">
        <v>22</v>
      </c>
      <c r="D227" s="13">
        <v>3</v>
      </c>
      <c r="E227" s="13">
        <v>111</v>
      </c>
      <c r="F227" s="13">
        <v>19</v>
      </c>
      <c r="G227" s="13">
        <v>1</v>
      </c>
      <c r="H227" s="13">
        <v>5</v>
      </c>
      <c r="I227" s="13">
        <v>139</v>
      </c>
      <c r="J227" s="14">
        <v>1435</v>
      </c>
      <c r="K227" s="14">
        <v>53097</v>
      </c>
      <c r="L227" s="14">
        <v>9089</v>
      </c>
      <c r="M227" s="13">
        <v>478</v>
      </c>
      <c r="N227" s="14">
        <v>2392</v>
      </c>
      <c r="O227" s="14">
        <v>66491</v>
      </c>
    </row>
    <row r="228" spans="1:15" x14ac:dyDescent="0.25">
      <c r="A228" s="479"/>
      <c r="B228" s="10" t="s">
        <v>23</v>
      </c>
      <c r="C228" s="11" t="s">
        <v>21</v>
      </c>
      <c r="D228" s="13">
        <v>64</v>
      </c>
      <c r="E228" s="13">
        <v>651</v>
      </c>
      <c r="F228" s="13">
        <v>96</v>
      </c>
      <c r="G228" s="13">
        <v>4</v>
      </c>
      <c r="H228" s="13">
        <v>311</v>
      </c>
      <c r="I228" s="14">
        <v>1126</v>
      </c>
      <c r="J228" s="14">
        <v>29168</v>
      </c>
      <c r="K228" s="14">
        <v>296691</v>
      </c>
      <c r="L228" s="14">
        <v>43752</v>
      </c>
      <c r="M228" s="14">
        <v>1823</v>
      </c>
      <c r="N228" s="14">
        <v>141737</v>
      </c>
      <c r="O228" s="14">
        <v>513171</v>
      </c>
    </row>
    <row r="229" spans="1:15" x14ac:dyDescent="0.25">
      <c r="A229" s="479"/>
      <c r="B229" s="10" t="s">
        <v>23</v>
      </c>
      <c r="C229" s="11" t="s">
        <v>22</v>
      </c>
      <c r="D229" s="13">
        <v>72</v>
      </c>
      <c r="E229" s="13">
        <v>589</v>
      </c>
      <c r="F229" s="13">
        <v>91</v>
      </c>
      <c r="G229" s="13">
        <v>6</v>
      </c>
      <c r="H229" s="13">
        <v>291</v>
      </c>
      <c r="I229" s="14">
        <v>1049</v>
      </c>
      <c r="J229" s="14">
        <v>32416</v>
      </c>
      <c r="K229" s="14">
        <v>265178</v>
      </c>
      <c r="L229" s="14">
        <v>40970</v>
      </c>
      <c r="M229" s="14">
        <v>2701</v>
      </c>
      <c r="N229" s="14">
        <v>131013</v>
      </c>
      <c r="O229" s="14">
        <v>472278</v>
      </c>
    </row>
    <row r="230" spans="1:15" x14ac:dyDescent="0.25">
      <c r="A230" s="479"/>
      <c r="B230" s="10" t="s">
        <v>24</v>
      </c>
      <c r="C230" s="11" t="s">
        <v>21</v>
      </c>
      <c r="D230" s="13">
        <v>219</v>
      </c>
      <c r="E230" s="14">
        <v>1011</v>
      </c>
      <c r="F230" s="13">
        <v>277</v>
      </c>
      <c r="G230" s="13">
        <v>4</v>
      </c>
      <c r="H230" s="14">
        <v>1502</v>
      </c>
      <c r="I230" s="14">
        <v>3013</v>
      </c>
      <c r="J230" s="14">
        <v>69097</v>
      </c>
      <c r="K230" s="14">
        <v>318982</v>
      </c>
      <c r="L230" s="14">
        <v>87397</v>
      </c>
      <c r="M230" s="14">
        <v>1262</v>
      </c>
      <c r="N230" s="14">
        <v>473899</v>
      </c>
      <c r="O230" s="14">
        <v>950637</v>
      </c>
    </row>
    <row r="231" spans="1:15" x14ac:dyDescent="0.25">
      <c r="A231" s="479"/>
      <c r="B231" s="10" t="s">
        <v>24</v>
      </c>
      <c r="C231" s="11" t="s">
        <v>22</v>
      </c>
      <c r="D231" s="13">
        <v>158</v>
      </c>
      <c r="E231" s="13">
        <v>958</v>
      </c>
      <c r="F231" s="13">
        <v>265</v>
      </c>
      <c r="G231" s="13">
        <v>6</v>
      </c>
      <c r="H231" s="14">
        <v>1447</v>
      </c>
      <c r="I231" s="14">
        <v>2834</v>
      </c>
      <c r="J231" s="14">
        <v>52187</v>
      </c>
      <c r="K231" s="14">
        <v>316427</v>
      </c>
      <c r="L231" s="14">
        <v>87530</v>
      </c>
      <c r="M231" s="14">
        <v>1982</v>
      </c>
      <c r="N231" s="14">
        <v>477944</v>
      </c>
      <c r="O231" s="14">
        <v>936070</v>
      </c>
    </row>
    <row r="232" spans="1:15" x14ac:dyDescent="0.25">
      <c r="A232" s="479"/>
      <c r="B232" s="10" t="s">
        <v>25</v>
      </c>
      <c r="C232" s="11" t="s">
        <v>21</v>
      </c>
      <c r="D232" s="13">
        <v>27</v>
      </c>
      <c r="E232" s="13">
        <v>229</v>
      </c>
      <c r="F232" s="13">
        <v>41</v>
      </c>
      <c r="G232" s="12"/>
      <c r="H232" s="13">
        <v>290</v>
      </c>
      <c r="I232" s="13">
        <v>587</v>
      </c>
      <c r="J232" s="14">
        <v>2681</v>
      </c>
      <c r="K232" s="14">
        <v>22738</v>
      </c>
      <c r="L232" s="14">
        <v>4071</v>
      </c>
      <c r="M232" s="12"/>
      <c r="N232" s="14">
        <v>28795</v>
      </c>
      <c r="O232" s="14">
        <v>58285</v>
      </c>
    </row>
    <row r="233" spans="1:15" x14ac:dyDescent="0.25">
      <c r="A233" s="479"/>
      <c r="B233" s="10" t="s">
        <v>25</v>
      </c>
      <c r="C233" s="11" t="s">
        <v>22</v>
      </c>
      <c r="D233" s="13">
        <v>27</v>
      </c>
      <c r="E233" s="13">
        <v>220</v>
      </c>
      <c r="F233" s="13">
        <v>62</v>
      </c>
      <c r="G233" s="13">
        <v>4</v>
      </c>
      <c r="H233" s="13">
        <v>264</v>
      </c>
      <c r="I233" s="13">
        <v>577</v>
      </c>
      <c r="J233" s="14">
        <v>5229</v>
      </c>
      <c r="K233" s="14">
        <v>42609</v>
      </c>
      <c r="L233" s="14">
        <v>12008</v>
      </c>
      <c r="M233" s="13">
        <v>775</v>
      </c>
      <c r="N233" s="14">
        <v>51130</v>
      </c>
      <c r="O233" s="14">
        <v>111751</v>
      </c>
    </row>
    <row r="234" spans="1:15" x14ac:dyDescent="0.25">
      <c r="A234" s="479"/>
      <c r="B234" s="10" t="s">
        <v>26</v>
      </c>
      <c r="C234" s="11" t="s">
        <v>21</v>
      </c>
      <c r="D234" s="13">
        <v>687</v>
      </c>
      <c r="E234" s="14">
        <v>3591</v>
      </c>
      <c r="F234" s="14">
        <v>1343</v>
      </c>
      <c r="G234" s="13">
        <v>24</v>
      </c>
      <c r="H234" s="14">
        <v>4130</v>
      </c>
      <c r="I234" s="14">
        <v>9775</v>
      </c>
      <c r="J234" s="14">
        <v>67307</v>
      </c>
      <c r="K234" s="14">
        <v>351819</v>
      </c>
      <c r="L234" s="14">
        <v>131577</v>
      </c>
      <c r="M234" s="14">
        <v>2351</v>
      </c>
      <c r="N234" s="14">
        <v>404626</v>
      </c>
      <c r="O234" s="14">
        <v>957680</v>
      </c>
    </row>
    <row r="235" spans="1:15" x14ac:dyDescent="0.25">
      <c r="A235" s="479"/>
      <c r="B235" s="10" t="s">
        <v>27</v>
      </c>
      <c r="C235" s="11" t="s">
        <v>22</v>
      </c>
      <c r="D235" s="13">
        <v>537</v>
      </c>
      <c r="E235" s="14">
        <v>3020</v>
      </c>
      <c r="F235" s="14">
        <v>1277</v>
      </c>
      <c r="G235" s="13">
        <v>28</v>
      </c>
      <c r="H235" s="14">
        <v>4197</v>
      </c>
      <c r="I235" s="14">
        <v>9059</v>
      </c>
      <c r="J235" s="14">
        <v>107227</v>
      </c>
      <c r="K235" s="14">
        <v>603026</v>
      </c>
      <c r="L235" s="14">
        <v>254988</v>
      </c>
      <c r="M235" s="14">
        <v>5591</v>
      </c>
      <c r="N235" s="14">
        <v>838046</v>
      </c>
      <c r="O235" s="14">
        <v>1808878</v>
      </c>
    </row>
    <row r="236" spans="1:15" x14ac:dyDescent="0.25">
      <c r="A236" s="479"/>
      <c r="B236" s="10" t="s">
        <v>28</v>
      </c>
      <c r="C236" s="11" t="s">
        <v>21</v>
      </c>
      <c r="D236" s="13">
        <v>168</v>
      </c>
      <c r="E236" s="14">
        <v>1245</v>
      </c>
      <c r="F236" s="13">
        <v>327</v>
      </c>
      <c r="G236" s="13">
        <v>3</v>
      </c>
      <c r="H236" s="14">
        <v>1369</v>
      </c>
      <c r="I236" s="14">
        <v>3112</v>
      </c>
      <c r="J236" s="14">
        <v>28584</v>
      </c>
      <c r="K236" s="14">
        <v>211827</v>
      </c>
      <c r="L236" s="14">
        <v>55636</v>
      </c>
      <c r="M236" s="13">
        <v>510</v>
      </c>
      <c r="N236" s="14">
        <v>232924</v>
      </c>
      <c r="O236" s="14">
        <v>529481</v>
      </c>
    </row>
    <row r="237" spans="1:15" x14ac:dyDescent="0.25">
      <c r="A237" s="479"/>
      <c r="B237" s="10" t="s">
        <v>29</v>
      </c>
      <c r="C237" s="11" t="s">
        <v>22</v>
      </c>
      <c r="D237" s="13">
        <v>342</v>
      </c>
      <c r="E237" s="14">
        <v>2729</v>
      </c>
      <c r="F237" s="13">
        <v>750</v>
      </c>
      <c r="G237" s="13">
        <v>4</v>
      </c>
      <c r="H237" s="14">
        <v>3232</v>
      </c>
      <c r="I237" s="14">
        <v>7057</v>
      </c>
      <c r="J237" s="14">
        <v>74610</v>
      </c>
      <c r="K237" s="14">
        <v>595355</v>
      </c>
      <c r="L237" s="14">
        <v>163619</v>
      </c>
      <c r="M237" s="13">
        <v>873</v>
      </c>
      <c r="N237" s="14">
        <v>705088</v>
      </c>
      <c r="O237" s="14">
        <v>1539545</v>
      </c>
    </row>
    <row r="238" spans="1:15" x14ac:dyDescent="0.25">
      <c r="A238" s="479"/>
      <c r="B238" s="480" t="s">
        <v>18</v>
      </c>
      <c r="C238" s="480"/>
      <c r="D238" s="14">
        <v>2309</v>
      </c>
      <c r="E238" s="14">
        <v>14484</v>
      </c>
      <c r="F238" s="14">
        <v>4564</v>
      </c>
      <c r="G238" s="13">
        <v>85</v>
      </c>
      <c r="H238" s="14">
        <v>17050</v>
      </c>
      <c r="I238" s="158">
        <v>38492</v>
      </c>
      <c r="J238" s="14">
        <v>472473</v>
      </c>
      <c r="K238" s="14">
        <v>3143579</v>
      </c>
      <c r="L238" s="14">
        <v>898739</v>
      </c>
      <c r="M238" s="14">
        <v>18852</v>
      </c>
      <c r="N238" s="14">
        <v>3493671</v>
      </c>
      <c r="O238" s="160">
        <v>8027314</v>
      </c>
    </row>
    <row r="239" spans="1:15" x14ac:dyDescent="0.25">
      <c r="A239" s="479" t="s">
        <v>47</v>
      </c>
      <c r="B239" s="10" t="s">
        <v>20</v>
      </c>
      <c r="C239" s="11" t="s">
        <v>21</v>
      </c>
      <c r="D239" s="13">
        <v>165</v>
      </c>
      <c r="E239" s="13">
        <v>38</v>
      </c>
      <c r="F239" s="13">
        <v>7</v>
      </c>
      <c r="G239" s="12"/>
      <c r="H239" s="13">
        <v>148</v>
      </c>
      <c r="I239" s="13">
        <v>358</v>
      </c>
      <c r="J239" s="14">
        <v>83553</v>
      </c>
      <c r="K239" s="14">
        <v>19243</v>
      </c>
      <c r="L239" s="14">
        <v>3545</v>
      </c>
      <c r="M239" s="12"/>
      <c r="N239" s="14">
        <v>74945</v>
      </c>
      <c r="O239" s="14">
        <v>181286</v>
      </c>
    </row>
    <row r="240" spans="1:15" x14ac:dyDescent="0.25">
      <c r="A240" s="479"/>
      <c r="B240" s="10" t="s">
        <v>20</v>
      </c>
      <c r="C240" s="11" t="s">
        <v>22</v>
      </c>
      <c r="D240" s="13">
        <v>167</v>
      </c>
      <c r="E240" s="13">
        <v>52</v>
      </c>
      <c r="F240" s="13">
        <v>2</v>
      </c>
      <c r="G240" s="12"/>
      <c r="H240" s="13">
        <v>126</v>
      </c>
      <c r="I240" s="13">
        <v>347</v>
      </c>
      <c r="J240" s="14">
        <v>79885</v>
      </c>
      <c r="K240" s="14">
        <v>24874</v>
      </c>
      <c r="L240" s="13">
        <v>957</v>
      </c>
      <c r="M240" s="12"/>
      <c r="N240" s="14">
        <v>60272</v>
      </c>
      <c r="O240" s="14">
        <v>165988</v>
      </c>
    </row>
    <row r="241" spans="1:15" x14ac:dyDescent="0.25">
      <c r="A241" s="479"/>
      <c r="B241" s="10" t="s">
        <v>23</v>
      </c>
      <c r="C241" s="11" t="s">
        <v>21</v>
      </c>
      <c r="D241" s="13">
        <v>677</v>
      </c>
      <c r="E241" s="13">
        <v>182</v>
      </c>
      <c r="F241" s="13">
        <v>68</v>
      </c>
      <c r="G241" s="13">
        <v>17</v>
      </c>
      <c r="H241" s="13">
        <v>811</v>
      </c>
      <c r="I241" s="14">
        <v>1755</v>
      </c>
      <c r="J241" s="14">
        <v>308540</v>
      </c>
      <c r="K241" s="14">
        <v>82946</v>
      </c>
      <c r="L241" s="14">
        <v>30991</v>
      </c>
      <c r="M241" s="14">
        <v>7748</v>
      </c>
      <c r="N241" s="14">
        <v>369610</v>
      </c>
      <c r="O241" s="14">
        <v>799835</v>
      </c>
    </row>
    <row r="242" spans="1:15" x14ac:dyDescent="0.25">
      <c r="A242" s="479"/>
      <c r="B242" s="10" t="s">
        <v>23</v>
      </c>
      <c r="C242" s="11" t="s">
        <v>22</v>
      </c>
      <c r="D242" s="13">
        <v>642</v>
      </c>
      <c r="E242" s="13">
        <v>184</v>
      </c>
      <c r="F242" s="13">
        <v>66</v>
      </c>
      <c r="G242" s="13">
        <v>11</v>
      </c>
      <c r="H242" s="13">
        <v>763</v>
      </c>
      <c r="I242" s="14">
        <v>1666</v>
      </c>
      <c r="J242" s="14">
        <v>289040</v>
      </c>
      <c r="K242" s="14">
        <v>82840</v>
      </c>
      <c r="L242" s="14">
        <v>29714</v>
      </c>
      <c r="M242" s="14">
        <v>4952</v>
      </c>
      <c r="N242" s="14">
        <v>343516</v>
      </c>
      <c r="O242" s="14">
        <v>750062</v>
      </c>
    </row>
    <row r="243" spans="1:15" x14ac:dyDescent="0.25">
      <c r="A243" s="479"/>
      <c r="B243" s="10" t="s">
        <v>24</v>
      </c>
      <c r="C243" s="11" t="s">
        <v>21</v>
      </c>
      <c r="D243" s="14">
        <v>1331</v>
      </c>
      <c r="E243" s="13">
        <v>569</v>
      </c>
      <c r="F243" s="13">
        <v>186</v>
      </c>
      <c r="G243" s="13">
        <v>49</v>
      </c>
      <c r="H243" s="14">
        <v>1991</v>
      </c>
      <c r="I243" s="14">
        <v>4126</v>
      </c>
      <c r="J243" s="14">
        <v>419946</v>
      </c>
      <c r="K243" s="14">
        <v>179526</v>
      </c>
      <c r="L243" s="14">
        <v>58685</v>
      </c>
      <c r="M243" s="14">
        <v>15460</v>
      </c>
      <c r="N243" s="14">
        <v>628184</v>
      </c>
      <c r="O243" s="14">
        <v>1301801</v>
      </c>
    </row>
    <row r="244" spans="1:15" x14ac:dyDescent="0.25">
      <c r="A244" s="479"/>
      <c r="B244" s="10" t="s">
        <v>24</v>
      </c>
      <c r="C244" s="11" t="s">
        <v>22</v>
      </c>
      <c r="D244" s="14">
        <v>1244</v>
      </c>
      <c r="E244" s="13">
        <v>545</v>
      </c>
      <c r="F244" s="13">
        <v>219</v>
      </c>
      <c r="G244" s="13">
        <v>54</v>
      </c>
      <c r="H244" s="14">
        <v>1901</v>
      </c>
      <c r="I244" s="14">
        <v>3963</v>
      </c>
      <c r="J244" s="14">
        <v>410893</v>
      </c>
      <c r="K244" s="14">
        <v>180014</v>
      </c>
      <c r="L244" s="14">
        <v>72336</v>
      </c>
      <c r="M244" s="14">
        <v>17836</v>
      </c>
      <c r="N244" s="14">
        <v>627900</v>
      </c>
      <c r="O244" s="14">
        <v>1308979</v>
      </c>
    </row>
    <row r="245" spans="1:15" x14ac:dyDescent="0.25">
      <c r="A245" s="479"/>
      <c r="B245" s="10" t="s">
        <v>25</v>
      </c>
      <c r="C245" s="11" t="s">
        <v>21</v>
      </c>
      <c r="D245" s="13">
        <v>203</v>
      </c>
      <c r="E245" s="13">
        <v>124</v>
      </c>
      <c r="F245" s="13">
        <v>62</v>
      </c>
      <c r="G245" s="13">
        <v>6</v>
      </c>
      <c r="H245" s="13">
        <v>307</v>
      </c>
      <c r="I245" s="13">
        <v>702</v>
      </c>
      <c r="J245" s="14">
        <v>20156</v>
      </c>
      <c r="K245" s="14">
        <v>12312</v>
      </c>
      <c r="L245" s="14">
        <v>6156</v>
      </c>
      <c r="M245" s="13">
        <v>596</v>
      </c>
      <c r="N245" s="14">
        <v>30483</v>
      </c>
      <c r="O245" s="14">
        <v>69703</v>
      </c>
    </row>
    <row r="246" spans="1:15" x14ac:dyDescent="0.25">
      <c r="A246" s="479"/>
      <c r="B246" s="10" t="s">
        <v>25</v>
      </c>
      <c r="C246" s="11" t="s">
        <v>22</v>
      </c>
      <c r="D246" s="13">
        <v>162</v>
      </c>
      <c r="E246" s="13">
        <v>138</v>
      </c>
      <c r="F246" s="13">
        <v>66</v>
      </c>
      <c r="G246" s="13">
        <v>11</v>
      </c>
      <c r="H246" s="13">
        <v>309</v>
      </c>
      <c r="I246" s="13">
        <v>686</v>
      </c>
      <c r="J246" s="14">
        <v>31375</v>
      </c>
      <c r="K246" s="14">
        <v>26727</v>
      </c>
      <c r="L246" s="14">
        <v>12783</v>
      </c>
      <c r="M246" s="14">
        <v>2130</v>
      </c>
      <c r="N246" s="14">
        <v>59846</v>
      </c>
      <c r="O246" s="14">
        <v>132861</v>
      </c>
    </row>
    <row r="247" spans="1:15" x14ac:dyDescent="0.25">
      <c r="A247" s="479"/>
      <c r="B247" s="10" t="s">
        <v>26</v>
      </c>
      <c r="C247" s="11" t="s">
        <v>21</v>
      </c>
      <c r="D247" s="14">
        <v>2788</v>
      </c>
      <c r="E247" s="14">
        <v>2710</v>
      </c>
      <c r="F247" s="13">
        <v>578</v>
      </c>
      <c r="G247" s="13">
        <v>195</v>
      </c>
      <c r="H247" s="14">
        <v>4254</v>
      </c>
      <c r="I247" s="14">
        <v>10525</v>
      </c>
      <c r="J247" s="14">
        <v>273147</v>
      </c>
      <c r="K247" s="14">
        <v>265505</v>
      </c>
      <c r="L247" s="14">
        <v>56628</v>
      </c>
      <c r="M247" s="14">
        <v>19105</v>
      </c>
      <c r="N247" s="14">
        <v>416774</v>
      </c>
      <c r="O247" s="14">
        <v>1031159</v>
      </c>
    </row>
    <row r="248" spans="1:15" x14ac:dyDescent="0.25">
      <c r="A248" s="479"/>
      <c r="B248" s="10" t="s">
        <v>27</v>
      </c>
      <c r="C248" s="11" t="s">
        <v>22</v>
      </c>
      <c r="D248" s="14">
        <v>3103</v>
      </c>
      <c r="E248" s="14">
        <v>2354</v>
      </c>
      <c r="F248" s="13">
        <v>868</v>
      </c>
      <c r="G248" s="13">
        <v>179</v>
      </c>
      <c r="H248" s="14">
        <v>5103</v>
      </c>
      <c r="I248" s="14">
        <v>11607</v>
      </c>
      <c r="J248" s="14">
        <v>619599</v>
      </c>
      <c r="K248" s="14">
        <v>470041</v>
      </c>
      <c r="L248" s="14">
        <v>173320</v>
      </c>
      <c r="M248" s="14">
        <v>35742</v>
      </c>
      <c r="N248" s="14">
        <v>1018954</v>
      </c>
      <c r="O248" s="14">
        <v>2317656</v>
      </c>
    </row>
    <row r="249" spans="1:15" x14ac:dyDescent="0.25">
      <c r="A249" s="479"/>
      <c r="B249" s="10" t="s">
        <v>28</v>
      </c>
      <c r="C249" s="11" t="s">
        <v>21</v>
      </c>
      <c r="D249" s="13">
        <v>547</v>
      </c>
      <c r="E249" s="13">
        <v>771</v>
      </c>
      <c r="F249" s="13">
        <v>86</v>
      </c>
      <c r="G249" s="13">
        <v>33</v>
      </c>
      <c r="H249" s="14">
        <v>1419</v>
      </c>
      <c r="I249" s="14">
        <v>2856</v>
      </c>
      <c r="J249" s="14">
        <v>93068</v>
      </c>
      <c r="K249" s="14">
        <v>131179</v>
      </c>
      <c r="L249" s="14">
        <v>14632</v>
      </c>
      <c r="M249" s="14">
        <v>5615</v>
      </c>
      <c r="N249" s="14">
        <v>241431</v>
      </c>
      <c r="O249" s="14">
        <v>485925</v>
      </c>
    </row>
    <row r="250" spans="1:15" x14ac:dyDescent="0.25">
      <c r="A250" s="479"/>
      <c r="B250" s="10" t="s">
        <v>29</v>
      </c>
      <c r="C250" s="11" t="s">
        <v>22</v>
      </c>
      <c r="D250" s="14">
        <v>1419</v>
      </c>
      <c r="E250" s="14">
        <v>1837</v>
      </c>
      <c r="F250" s="13">
        <v>340</v>
      </c>
      <c r="G250" s="13">
        <v>79</v>
      </c>
      <c r="H250" s="14">
        <v>3465</v>
      </c>
      <c r="I250" s="14">
        <v>7140</v>
      </c>
      <c r="J250" s="14">
        <v>309567</v>
      </c>
      <c r="K250" s="14">
        <v>400757</v>
      </c>
      <c r="L250" s="14">
        <v>74174</v>
      </c>
      <c r="M250" s="14">
        <v>17235</v>
      </c>
      <c r="N250" s="14">
        <v>755919</v>
      </c>
      <c r="O250" s="14">
        <v>1557652</v>
      </c>
    </row>
    <row r="251" spans="1:15" x14ac:dyDescent="0.25">
      <c r="A251" s="479"/>
      <c r="B251" s="480" t="s">
        <v>18</v>
      </c>
      <c r="C251" s="480"/>
      <c r="D251" s="14">
        <v>12448</v>
      </c>
      <c r="E251" s="14">
        <v>9504</v>
      </c>
      <c r="F251" s="14">
        <v>2548</v>
      </c>
      <c r="G251" s="13">
        <v>634</v>
      </c>
      <c r="H251" s="14">
        <v>20597</v>
      </c>
      <c r="I251" s="158">
        <v>45731</v>
      </c>
      <c r="J251" s="14">
        <v>2938769</v>
      </c>
      <c r="K251" s="14">
        <v>1875964</v>
      </c>
      <c r="L251" s="14">
        <v>533921</v>
      </c>
      <c r="M251" s="14">
        <v>126419</v>
      </c>
      <c r="N251" s="14">
        <v>4627834</v>
      </c>
      <c r="O251" s="160">
        <v>10102907</v>
      </c>
    </row>
    <row r="252" spans="1:15" x14ac:dyDescent="0.25">
      <c r="A252" s="479" t="s">
        <v>48</v>
      </c>
      <c r="B252" s="10" t="s">
        <v>20</v>
      </c>
      <c r="C252" s="11" t="s">
        <v>21</v>
      </c>
      <c r="D252" s="13">
        <v>62</v>
      </c>
      <c r="E252" s="13">
        <v>82</v>
      </c>
      <c r="F252" s="13">
        <v>4</v>
      </c>
      <c r="G252" s="13">
        <v>1</v>
      </c>
      <c r="H252" s="13">
        <v>54</v>
      </c>
      <c r="I252" s="13">
        <v>203</v>
      </c>
      <c r="J252" s="14">
        <v>31396</v>
      </c>
      <c r="K252" s="14">
        <v>41523</v>
      </c>
      <c r="L252" s="14">
        <v>2026</v>
      </c>
      <c r="M252" s="13">
        <v>506</v>
      </c>
      <c r="N252" s="14">
        <v>27345</v>
      </c>
      <c r="O252" s="14">
        <v>102796</v>
      </c>
    </row>
    <row r="253" spans="1:15" x14ac:dyDescent="0.25">
      <c r="A253" s="479"/>
      <c r="B253" s="10" t="s">
        <v>20</v>
      </c>
      <c r="C253" s="11" t="s">
        <v>22</v>
      </c>
      <c r="D253" s="13">
        <v>64</v>
      </c>
      <c r="E253" s="13">
        <v>81</v>
      </c>
      <c r="F253" s="13">
        <v>4</v>
      </c>
      <c r="G253" s="13">
        <v>2</v>
      </c>
      <c r="H253" s="13">
        <v>52</v>
      </c>
      <c r="I253" s="13">
        <v>203</v>
      </c>
      <c r="J253" s="14">
        <v>30614</v>
      </c>
      <c r="K253" s="14">
        <v>38746</v>
      </c>
      <c r="L253" s="14">
        <v>1913</v>
      </c>
      <c r="M253" s="13">
        <v>957</v>
      </c>
      <c r="N253" s="14">
        <v>24874</v>
      </c>
      <c r="O253" s="14">
        <v>97104</v>
      </c>
    </row>
    <row r="254" spans="1:15" x14ac:dyDescent="0.25">
      <c r="A254" s="479"/>
      <c r="B254" s="10" t="s">
        <v>23</v>
      </c>
      <c r="C254" s="11" t="s">
        <v>21</v>
      </c>
      <c r="D254" s="13">
        <v>272</v>
      </c>
      <c r="E254" s="13">
        <v>375</v>
      </c>
      <c r="F254" s="13">
        <v>48</v>
      </c>
      <c r="G254" s="13">
        <v>11</v>
      </c>
      <c r="H254" s="13">
        <v>379</v>
      </c>
      <c r="I254" s="14">
        <v>1085</v>
      </c>
      <c r="J254" s="14">
        <v>123963</v>
      </c>
      <c r="K254" s="14">
        <v>170905</v>
      </c>
      <c r="L254" s="14">
        <v>21876</v>
      </c>
      <c r="M254" s="14">
        <v>5013</v>
      </c>
      <c r="N254" s="14">
        <v>172728</v>
      </c>
      <c r="O254" s="14">
        <v>494485</v>
      </c>
    </row>
    <row r="255" spans="1:15" x14ac:dyDescent="0.25">
      <c r="A255" s="479"/>
      <c r="B255" s="10" t="s">
        <v>23</v>
      </c>
      <c r="C255" s="11" t="s">
        <v>22</v>
      </c>
      <c r="D255" s="13">
        <v>235</v>
      </c>
      <c r="E255" s="13">
        <v>377</v>
      </c>
      <c r="F255" s="13">
        <v>40</v>
      </c>
      <c r="G255" s="13">
        <v>10</v>
      </c>
      <c r="H255" s="13">
        <v>364</v>
      </c>
      <c r="I255" s="14">
        <v>1026</v>
      </c>
      <c r="J255" s="14">
        <v>105801</v>
      </c>
      <c r="K255" s="14">
        <v>169732</v>
      </c>
      <c r="L255" s="14">
        <v>18009</v>
      </c>
      <c r="M255" s="14">
        <v>4502</v>
      </c>
      <c r="N255" s="14">
        <v>163879</v>
      </c>
      <c r="O255" s="14">
        <v>461923</v>
      </c>
    </row>
    <row r="256" spans="1:15" x14ac:dyDescent="0.25">
      <c r="A256" s="479"/>
      <c r="B256" s="10" t="s">
        <v>24</v>
      </c>
      <c r="C256" s="11" t="s">
        <v>21</v>
      </c>
      <c r="D256" s="13">
        <v>466</v>
      </c>
      <c r="E256" s="14">
        <v>1164</v>
      </c>
      <c r="F256" s="13">
        <v>107</v>
      </c>
      <c r="G256" s="13">
        <v>18</v>
      </c>
      <c r="H256" s="13">
        <v>865</v>
      </c>
      <c r="I256" s="14">
        <v>2620</v>
      </c>
      <c r="J256" s="14">
        <v>147028</v>
      </c>
      <c r="K256" s="14">
        <v>367256</v>
      </c>
      <c r="L256" s="14">
        <v>33760</v>
      </c>
      <c r="M256" s="14">
        <v>5679</v>
      </c>
      <c r="N256" s="14">
        <v>272918</v>
      </c>
      <c r="O256" s="14">
        <v>826641</v>
      </c>
    </row>
    <row r="257" spans="1:15" x14ac:dyDescent="0.25">
      <c r="A257" s="479"/>
      <c r="B257" s="10" t="s">
        <v>24</v>
      </c>
      <c r="C257" s="11" t="s">
        <v>22</v>
      </c>
      <c r="D257" s="13">
        <v>444</v>
      </c>
      <c r="E257" s="14">
        <v>1155</v>
      </c>
      <c r="F257" s="13">
        <v>116</v>
      </c>
      <c r="G257" s="13">
        <v>24</v>
      </c>
      <c r="H257" s="13">
        <v>812</v>
      </c>
      <c r="I257" s="14">
        <v>2551</v>
      </c>
      <c r="J257" s="14">
        <v>146653</v>
      </c>
      <c r="K257" s="14">
        <v>381497</v>
      </c>
      <c r="L257" s="14">
        <v>38315</v>
      </c>
      <c r="M257" s="14">
        <v>7927</v>
      </c>
      <c r="N257" s="14">
        <v>268204</v>
      </c>
      <c r="O257" s="14">
        <v>842596</v>
      </c>
    </row>
    <row r="258" spans="1:15" x14ac:dyDescent="0.25">
      <c r="A258" s="479"/>
      <c r="B258" s="10" t="s">
        <v>25</v>
      </c>
      <c r="C258" s="11" t="s">
        <v>21</v>
      </c>
      <c r="D258" s="13">
        <v>71</v>
      </c>
      <c r="E258" s="13">
        <v>257</v>
      </c>
      <c r="F258" s="13">
        <v>50</v>
      </c>
      <c r="G258" s="13">
        <v>6</v>
      </c>
      <c r="H258" s="13">
        <v>151</v>
      </c>
      <c r="I258" s="13">
        <v>535</v>
      </c>
      <c r="J258" s="14">
        <v>7050</v>
      </c>
      <c r="K258" s="14">
        <v>25518</v>
      </c>
      <c r="L258" s="14">
        <v>4965</v>
      </c>
      <c r="M258" s="13">
        <v>596</v>
      </c>
      <c r="N258" s="14">
        <v>14993</v>
      </c>
      <c r="O258" s="14">
        <v>53122</v>
      </c>
    </row>
    <row r="259" spans="1:15" x14ac:dyDescent="0.25">
      <c r="A259" s="479"/>
      <c r="B259" s="10" t="s">
        <v>25</v>
      </c>
      <c r="C259" s="11" t="s">
        <v>22</v>
      </c>
      <c r="D259" s="13">
        <v>93</v>
      </c>
      <c r="E259" s="13">
        <v>222</v>
      </c>
      <c r="F259" s="13">
        <v>61</v>
      </c>
      <c r="G259" s="13">
        <v>6</v>
      </c>
      <c r="H259" s="13">
        <v>193</v>
      </c>
      <c r="I259" s="13">
        <v>575</v>
      </c>
      <c r="J259" s="14">
        <v>18012</v>
      </c>
      <c r="K259" s="14">
        <v>42996</v>
      </c>
      <c r="L259" s="14">
        <v>11814</v>
      </c>
      <c r="M259" s="14">
        <v>1162</v>
      </c>
      <c r="N259" s="14">
        <v>37379</v>
      </c>
      <c r="O259" s="14">
        <v>111363</v>
      </c>
    </row>
    <row r="260" spans="1:15" x14ac:dyDescent="0.25">
      <c r="A260" s="479"/>
      <c r="B260" s="10" t="s">
        <v>26</v>
      </c>
      <c r="C260" s="11" t="s">
        <v>21</v>
      </c>
      <c r="D260" s="14">
        <v>1932</v>
      </c>
      <c r="E260" s="14">
        <v>4004</v>
      </c>
      <c r="F260" s="13">
        <v>399</v>
      </c>
      <c r="G260" s="13">
        <v>93</v>
      </c>
      <c r="H260" s="14">
        <v>2304</v>
      </c>
      <c r="I260" s="14">
        <v>8732</v>
      </c>
      <c r="J260" s="14">
        <v>189283</v>
      </c>
      <c r="K260" s="14">
        <v>392281</v>
      </c>
      <c r="L260" s="14">
        <v>39091</v>
      </c>
      <c r="M260" s="14">
        <v>9111</v>
      </c>
      <c r="N260" s="14">
        <v>225728</v>
      </c>
      <c r="O260" s="14">
        <v>855494</v>
      </c>
    </row>
    <row r="261" spans="1:15" x14ac:dyDescent="0.25">
      <c r="A261" s="479"/>
      <c r="B261" s="10" t="s">
        <v>27</v>
      </c>
      <c r="C261" s="11" t="s">
        <v>22</v>
      </c>
      <c r="D261" s="14">
        <v>1660</v>
      </c>
      <c r="E261" s="14">
        <v>3769</v>
      </c>
      <c r="F261" s="13">
        <v>531</v>
      </c>
      <c r="G261" s="13">
        <v>107</v>
      </c>
      <c r="H261" s="14">
        <v>2556</v>
      </c>
      <c r="I261" s="14">
        <v>8623</v>
      </c>
      <c r="J261" s="14">
        <v>331465</v>
      </c>
      <c r="K261" s="14">
        <v>752585</v>
      </c>
      <c r="L261" s="14">
        <v>106029</v>
      </c>
      <c r="M261" s="14">
        <v>21365</v>
      </c>
      <c r="N261" s="14">
        <v>510376</v>
      </c>
      <c r="O261" s="14">
        <v>1721820</v>
      </c>
    </row>
    <row r="262" spans="1:15" x14ac:dyDescent="0.25">
      <c r="A262" s="479"/>
      <c r="B262" s="10" t="s">
        <v>28</v>
      </c>
      <c r="C262" s="11" t="s">
        <v>21</v>
      </c>
      <c r="D262" s="13">
        <v>284</v>
      </c>
      <c r="E262" s="14">
        <v>1514</v>
      </c>
      <c r="F262" s="13">
        <v>49</v>
      </c>
      <c r="G262" s="13">
        <v>21</v>
      </c>
      <c r="H262" s="13">
        <v>583</v>
      </c>
      <c r="I262" s="14">
        <v>2451</v>
      </c>
      <c r="J262" s="14">
        <v>48320</v>
      </c>
      <c r="K262" s="14">
        <v>257595</v>
      </c>
      <c r="L262" s="14">
        <v>8337</v>
      </c>
      <c r="M262" s="14">
        <v>3573</v>
      </c>
      <c r="N262" s="14">
        <v>99193</v>
      </c>
      <c r="O262" s="14">
        <v>417018</v>
      </c>
    </row>
    <row r="263" spans="1:15" x14ac:dyDescent="0.25">
      <c r="A263" s="479"/>
      <c r="B263" s="10" t="s">
        <v>29</v>
      </c>
      <c r="C263" s="11" t="s">
        <v>22</v>
      </c>
      <c r="D263" s="13">
        <v>659</v>
      </c>
      <c r="E263" s="14">
        <v>3743</v>
      </c>
      <c r="F263" s="13">
        <v>167</v>
      </c>
      <c r="G263" s="13">
        <v>29</v>
      </c>
      <c r="H263" s="14">
        <v>1297</v>
      </c>
      <c r="I263" s="14">
        <v>5895</v>
      </c>
      <c r="J263" s="14">
        <v>143766</v>
      </c>
      <c r="K263" s="14">
        <v>816567</v>
      </c>
      <c r="L263" s="14">
        <v>36432</v>
      </c>
      <c r="M263" s="14">
        <v>6327</v>
      </c>
      <c r="N263" s="14">
        <v>282952</v>
      </c>
      <c r="O263" s="14">
        <v>1286044</v>
      </c>
    </row>
    <row r="264" spans="1:15" x14ac:dyDescent="0.25">
      <c r="A264" s="479"/>
      <c r="B264" s="480" t="s">
        <v>18</v>
      </c>
      <c r="C264" s="480"/>
      <c r="D264" s="14">
        <v>6242</v>
      </c>
      <c r="E264" s="14">
        <v>16743</v>
      </c>
      <c r="F264" s="14">
        <v>1576</v>
      </c>
      <c r="G264" s="13">
        <v>328</v>
      </c>
      <c r="H264" s="14">
        <v>9610</v>
      </c>
      <c r="I264" s="158">
        <v>34499</v>
      </c>
      <c r="J264" s="14">
        <v>1323351</v>
      </c>
      <c r="K264" s="14">
        <v>3457201</v>
      </c>
      <c r="L264" s="14">
        <v>322567</v>
      </c>
      <c r="M264" s="14">
        <v>66718</v>
      </c>
      <c r="N264" s="14">
        <v>2100569</v>
      </c>
      <c r="O264" s="160">
        <v>7270406</v>
      </c>
    </row>
    <row r="265" spans="1:15" x14ac:dyDescent="0.25">
      <c r="A265" s="479" t="s">
        <v>49</v>
      </c>
      <c r="B265" s="10" t="s">
        <v>20</v>
      </c>
      <c r="C265" s="11" t="s">
        <v>21</v>
      </c>
      <c r="D265" s="13">
        <v>29</v>
      </c>
      <c r="E265" s="13">
        <v>5</v>
      </c>
      <c r="F265" s="13">
        <v>11</v>
      </c>
      <c r="G265" s="13">
        <v>2</v>
      </c>
      <c r="H265" s="13">
        <v>52</v>
      </c>
      <c r="I265" s="13">
        <v>99</v>
      </c>
      <c r="J265" s="14">
        <v>14685</v>
      </c>
      <c r="K265" s="14">
        <v>2532</v>
      </c>
      <c r="L265" s="14">
        <v>5570</v>
      </c>
      <c r="M265" s="14">
        <v>1013</v>
      </c>
      <c r="N265" s="14">
        <v>26332</v>
      </c>
      <c r="O265" s="14">
        <v>50132</v>
      </c>
    </row>
    <row r="266" spans="1:15" x14ac:dyDescent="0.25">
      <c r="A266" s="479"/>
      <c r="B266" s="10" t="s">
        <v>20</v>
      </c>
      <c r="C266" s="11" t="s">
        <v>22</v>
      </c>
      <c r="D266" s="13">
        <v>42</v>
      </c>
      <c r="E266" s="13">
        <v>6</v>
      </c>
      <c r="F266" s="13">
        <v>9</v>
      </c>
      <c r="G266" s="13">
        <v>2</v>
      </c>
      <c r="H266" s="13">
        <v>58</v>
      </c>
      <c r="I266" s="13">
        <v>117</v>
      </c>
      <c r="J266" s="14">
        <v>20091</v>
      </c>
      <c r="K266" s="14">
        <v>2870</v>
      </c>
      <c r="L266" s="14">
        <v>4305</v>
      </c>
      <c r="M266" s="13">
        <v>957</v>
      </c>
      <c r="N266" s="14">
        <v>27744</v>
      </c>
      <c r="O266" s="14">
        <v>55967</v>
      </c>
    </row>
    <row r="267" spans="1:15" x14ac:dyDescent="0.25">
      <c r="A267" s="479"/>
      <c r="B267" s="10" t="s">
        <v>23</v>
      </c>
      <c r="C267" s="11" t="s">
        <v>21</v>
      </c>
      <c r="D267" s="13">
        <v>187</v>
      </c>
      <c r="E267" s="13">
        <v>56</v>
      </c>
      <c r="F267" s="13">
        <v>55</v>
      </c>
      <c r="G267" s="13">
        <v>36</v>
      </c>
      <c r="H267" s="13">
        <v>457</v>
      </c>
      <c r="I267" s="13">
        <v>791</v>
      </c>
      <c r="J267" s="14">
        <v>85224</v>
      </c>
      <c r="K267" s="14">
        <v>25522</v>
      </c>
      <c r="L267" s="14">
        <v>25066</v>
      </c>
      <c r="M267" s="14">
        <v>16407</v>
      </c>
      <c r="N267" s="14">
        <v>208276</v>
      </c>
      <c r="O267" s="14">
        <v>360495</v>
      </c>
    </row>
    <row r="268" spans="1:15" x14ac:dyDescent="0.25">
      <c r="A268" s="479"/>
      <c r="B268" s="10" t="s">
        <v>23</v>
      </c>
      <c r="C268" s="11" t="s">
        <v>22</v>
      </c>
      <c r="D268" s="13">
        <v>208</v>
      </c>
      <c r="E268" s="13">
        <v>80</v>
      </c>
      <c r="F268" s="13">
        <v>36</v>
      </c>
      <c r="G268" s="13">
        <v>22</v>
      </c>
      <c r="H268" s="13">
        <v>405</v>
      </c>
      <c r="I268" s="13">
        <v>751</v>
      </c>
      <c r="J268" s="14">
        <v>93645</v>
      </c>
      <c r="K268" s="14">
        <v>36017</v>
      </c>
      <c r="L268" s="14">
        <v>16208</v>
      </c>
      <c r="M268" s="14">
        <v>9905</v>
      </c>
      <c r="N268" s="14">
        <v>182338</v>
      </c>
      <c r="O268" s="14">
        <v>338113</v>
      </c>
    </row>
    <row r="269" spans="1:15" x14ac:dyDescent="0.25">
      <c r="A269" s="479"/>
      <c r="B269" s="10" t="s">
        <v>24</v>
      </c>
      <c r="C269" s="11" t="s">
        <v>21</v>
      </c>
      <c r="D269" s="13">
        <v>539</v>
      </c>
      <c r="E269" s="13">
        <v>237</v>
      </c>
      <c r="F269" s="13">
        <v>114</v>
      </c>
      <c r="G269" s="13">
        <v>43</v>
      </c>
      <c r="H269" s="14">
        <v>1402</v>
      </c>
      <c r="I269" s="14">
        <v>2335</v>
      </c>
      <c r="J269" s="14">
        <v>170061</v>
      </c>
      <c r="K269" s="14">
        <v>74776</v>
      </c>
      <c r="L269" s="14">
        <v>35968</v>
      </c>
      <c r="M269" s="14">
        <v>13567</v>
      </c>
      <c r="N269" s="14">
        <v>442347</v>
      </c>
      <c r="O269" s="14">
        <v>736719</v>
      </c>
    </row>
    <row r="270" spans="1:15" x14ac:dyDescent="0.25">
      <c r="A270" s="479"/>
      <c r="B270" s="10" t="s">
        <v>24</v>
      </c>
      <c r="C270" s="11" t="s">
        <v>22</v>
      </c>
      <c r="D270" s="13">
        <v>481</v>
      </c>
      <c r="E270" s="13">
        <v>240</v>
      </c>
      <c r="F270" s="13">
        <v>120</v>
      </c>
      <c r="G270" s="13">
        <v>37</v>
      </c>
      <c r="H270" s="14">
        <v>1332</v>
      </c>
      <c r="I270" s="14">
        <v>2210</v>
      </c>
      <c r="J270" s="14">
        <v>158874</v>
      </c>
      <c r="K270" s="14">
        <v>79272</v>
      </c>
      <c r="L270" s="14">
        <v>39636</v>
      </c>
      <c r="M270" s="14">
        <v>12221</v>
      </c>
      <c r="N270" s="14">
        <v>439960</v>
      </c>
      <c r="O270" s="14">
        <v>729963</v>
      </c>
    </row>
    <row r="271" spans="1:15" x14ac:dyDescent="0.25">
      <c r="A271" s="479"/>
      <c r="B271" s="10" t="s">
        <v>25</v>
      </c>
      <c r="C271" s="11" t="s">
        <v>21</v>
      </c>
      <c r="D271" s="13">
        <v>129</v>
      </c>
      <c r="E271" s="13">
        <v>48</v>
      </c>
      <c r="F271" s="13">
        <v>18</v>
      </c>
      <c r="G271" s="13">
        <v>11</v>
      </c>
      <c r="H271" s="13">
        <v>291</v>
      </c>
      <c r="I271" s="13">
        <v>497</v>
      </c>
      <c r="J271" s="14">
        <v>12809</v>
      </c>
      <c r="K271" s="14">
        <v>4766</v>
      </c>
      <c r="L271" s="14">
        <v>1787</v>
      </c>
      <c r="M271" s="14">
        <v>1092</v>
      </c>
      <c r="N271" s="14">
        <v>28894</v>
      </c>
      <c r="O271" s="14">
        <v>49348</v>
      </c>
    </row>
    <row r="272" spans="1:15" x14ac:dyDescent="0.25">
      <c r="A272" s="479"/>
      <c r="B272" s="10" t="s">
        <v>25</v>
      </c>
      <c r="C272" s="11" t="s">
        <v>22</v>
      </c>
      <c r="D272" s="13">
        <v>87</v>
      </c>
      <c r="E272" s="13">
        <v>39</v>
      </c>
      <c r="F272" s="13">
        <v>24</v>
      </c>
      <c r="G272" s="13">
        <v>10</v>
      </c>
      <c r="H272" s="13">
        <v>265</v>
      </c>
      <c r="I272" s="13">
        <v>425</v>
      </c>
      <c r="J272" s="14">
        <v>16850</v>
      </c>
      <c r="K272" s="14">
        <v>7553</v>
      </c>
      <c r="L272" s="14">
        <v>4648</v>
      </c>
      <c r="M272" s="14">
        <v>1937</v>
      </c>
      <c r="N272" s="14">
        <v>51324</v>
      </c>
      <c r="O272" s="14">
        <v>82312</v>
      </c>
    </row>
    <row r="273" spans="1:15" x14ac:dyDescent="0.25">
      <c r="A273" s="479"/>
      <c r="B273" s="10" t="s">
        <v>26</v>
      </c>
      <c r="C273" s="11" t="s">
        <v>21</v>
      </c>
      <c r="D273" s="14">
        <v>1943</v>
      </c>
      <c r="E273" s="14">
        <v>1005</v>
      </c>
      <c r="F273" s="13">
        <v>383</v>
      </c>
      <c r="G273" s="13">
        <v>234</v>
      </c>
      <c r="H273" s="14">
        <v>3800</v>
      </c>
      <c r="I273" s="14">
        <v>7365</v>
      </c>
      <c r="J273" s="14">
        <v>190360</v>
      </c>
      <c r="K273" s="14">
        <v>98462</v>
      </c>
      <c r="L273" s="14">
        <v>37523</v>
      </c>
      <c r="M273" s="14">
        <v>22926</v>
      </c>
      <c r="N273" s="14">
        <v>372295</v>
      </c>
      <c r="O273" s="14">
        <v>721566</v>
      </c>
    </row>
    <row r="274" spans="1:15" x14ac:dyDescent="0.25">
      <c r="A274" s="479"/>
      <c r="B274" s="10" t="s">
        <v>27</v>
      </c>
      <c r="C274" s="11" t="s">
        <v>22</v>
      </c>
      <c r="D274" s="14">
        <v>1753</v>
      </c>
      <c r="E274" s="13">
        <v>898</v>
      </c>
      <c r="F274" s="13">
        <v>355</v>
      </c>
      <c r="G274" s="13">
        <v>124</v>
      </c>
      <c r="H274" s="14">
        <v>3822</v>
      </c>
      <c r="I274" s="14">
        <v>6952</v>
      </c>
      <c r="J274" s="14">
        <v>350035</v>
      </c>
      <c r="K274" s="14">
        <v>179310</v>
      </c>
      <c r="L274" s="14">
        <v>70886</v>
      </c>
      <c r="M274" s="14">
        <v>24760</v>
      </c>
      <c r="N274" s="14">
        <v>763167</v>
      </c>
      <c r="O274" s="14">
        <v>1388158</v>
      </c>
    </row>
    <row r="275" spans="1:15" x14ac:dyDescent="0.25">
      <c r="A275" s="479"/>
      <c r="B275" s="10" t="s">
        <v>28</v>
      </c>
      <c r="C275" s="11" t="s">
        <v>21</v>
      </c>
      <c r="D275" s="13">
        <v>503</v>
      </c>
      <c r="E275" s="13">
        <v>335</v>
      </c>
      <c r="F275" s="13">
        <v>97</v>
      </c>
      <c r="G275" s="13">
        <v>59</v>
      </c>
      <c r="H275" s="14">
        <v>1185</v>
      </c>
      <c r="I275" s="14">
        <v>2179</v>
      </c>
      <c r="J275" s="14">
        <v>85581</v>
      </c>
      <c r="K275" s="14">
        <v>56998</v>
      </c>
      <c r="L275" s="14">
        <v>16504</v>
      </c>
      <c r="M275" s="14">
        <v>10038</v>
      </c>
      <c r="N275" s="14">
        <v>201618</v>
      </c>
      <c r="O275" s="14">
        <v>370739</v>
      </c>
    </row>
    <row r="276" spans="1:15" x14ac:dyDescent="0.25">
      <c r="A276" s="479"/>
      <c r="B276" s="10" t="s">
        <v>29</v>
      </c>
      <c r="C276" s="11" t="s">
        <v>22</v>
      </c>
      <c r="D276" s="14">
        <v>1266</v>
      </c>
      <c r="E276" s="13">
        <v>810</v>
      </c>
      <c r="F276" s="13">
        <v>239</v>
      </c>
      <c r="G276" s="13">
        <v>124</v>
      </c>
      <c r="H276" s="14">
        <v>2809</v>
      </c>
      <c r="I276" s="14">
        <v>5248</v>
      </c>
      <c r="J276" s="14">
        <v>276189</v>
      </c>
      <c r="K276" s="14">
        <v>176708</v>
      </c>
      <c r="L276" s="14">
        <v>52140</v>
      </c>
      <c r="M276" s="14">
        <v>27052</v>
      </c>
      <c r="N276" s="14">
        <v>612807</v>
      </c>
      <c r="O276" s="14">
        <v>1144896</v>
      </c>
    </row>
    <row r="277" spans="1:15" x14ac:dyDescent="0.25">
      <c r="A277" s="479"/>
      <c r="B277" s="480" t="s">
        <v>18</v>
      </c>
      <c r="C277" s="480"/>
      <c r="D277" s="14">
        <v>7167</v>
      </c>
      <c r="E277" s="14">
        <v>3759</v>
      </c>
      <c r="F277" s="14">
        <v>1461</v>
      </c>
      <c r="G277" s="13">
        <v>704</v>
      </c>
      <c r="H277" s="14">
        <v>15878</v>
      </c>
      <c r="I277" s="158">
        <v>28969</v>
      </c>
      <c r="J277" s="14">
        <v>1474404</v>
      </c>
      <c r="K277" s="14">
        <v>744786</v>
      </c>
      <c r="L277" s="14">
        <v>310241</v>
      </c>
      <c r="M277" s="14">
        <v>141875</v>
      </c>
      <c r="N277" s="14">
        <v>3357102</v>
      </c>
      <c r="O277" s="160">
        <v>6028408</v>
      </c>
    </row>
    <row r="278" spans="1:15" x14ac:dyDescent="0.25">
      <c r="A278" s="479" t="s">
        <v>50</v>
      </c>
      <c r="B278" s="10" t="s">
        <v>20</v>
      </c>
      <c r="C278" s="11" t="s">
        <v>21</v>
      </c>
      <c r="D278" s="13">
        <v>1</v>
      </c>
      <c r="E278" s="12"/>
      <c r="F278" s="13">
        <v>48</v>
      </c>
      <c r="G278" s="12"/>
      <c r="H278" s="13">
        <v>31</v>
      </c>
      <c r="I278" s="13">
        <v>80</v>
      </c>
      <c r="J278" s="13">
        <v>506</v>
      </c>
      <c r="K278" s="12"/>
      <c r="L278" s="14">
        <v>24306</v>
      </c>
      <c r="M278" s="12"/>
      <c r="N278" s="14">
        <v>15698</v>
      </c>
      <c r="O278" s="14">
        <v>40510</v>
      </c>
    </row>
    <row r="279" spans="1:15" x14ac:dyDescent="0.25">
      <c r="A279" s="479"/>
      <c r="B279" s="10" t="s">
        <v>20</v>
      </c>
      <c r="C279" s="11" t="s">
        <v>22</v>
      </c>
      <c r="D279" s="12"/>
      <c r="E279" s="12"/>
      <c r="F279" s="13">
        <v>35</v>
      </c>
      <c r="G279" s="13">
        <v>1</v>
      </c>
      <c r="H279" s="13">
        <v>21</v>
      </c>
      <c r="I279" s="13">
        <v>57</v>
      </c>
      <c r="J279" s="12"/>
      <c r="K279" s="12"/>
      <c r="L279" s="14">
        <v>16742</v>
      </c>
      <c r="M279" s="13">
        <v>478</v>
      </c>
      <c r="N279" s="14">
        <v>10045</v>
      </c>
      <c r="O279" s="14">
        <v>27265</v>
      </c>
    </row>
    <row r="280" spans="1:15" x14ac:dyDescent="0.25">
      <c r="A280" s="479"/>
      <c r="B280" s="10" t="s">
        <v>23</v>
      </c>
      <c r="C280" s="11" t="s">
        <v>21</v>
      </c>
      <c r="D280" s="13">
        <v>2</v>
      </c>
      <c r="E280" s="13">
        <v>4</v>
      </c>
      <c r="F280" s="13">
        <v>267</v>
      </c>
      <c r="G280" s="13">
        <v>9</v>
      </c>
      <c r="H280" s="13">
        <v>397</v>
      </c>
      <c r="I280" s="13">
        <v>679</v>
      </c>
      <c r="J280" s="13">
        <v>911</v>
      </c>
      <c r="K280" s="14">
        <v>1823</v>
      </c>
      <c r="L280" s="14">
        <v>121684</v>
      </c>
      <c r="M280" s="14">
        <v>4102</v>
      </c>
      <c r="N280" s="14">
        <v>180931</v>
      </c>
      <c r="O280" s="14">
        <v>309451</v>
      </c>
    </row>
    <row r="281" spans="1:15" x14ac:dyDescent="0.25">
      <c r="A281" s="479"/>
      <c r="B281" s="10" t="s">
        <v>23</v>
      </c>
      <c r="C281" s="11" t="s">
        <v>22</v>
      </c>
      <c r="D281" s="13">
        <v>1</v>
      </c>
      <c r="E281" s="13">
        <v>2</v>
      </c>
      <c r="F281" s="13">
        <v>231</v>
      </c>
      <c r="G281" s="13">
        <v>3</v>
      </c>
      <c r="H281" s="13">
        <v>379</v>
      </c>
      <c r="I281" s="13">
        <v>616</v>
      </c>
      <c r="J281" s="13">
        <v>450</v>
      </c>
      <c r="K281" s="13">
        <v>900</v>
      </c>
      <c r="L281" s="14">
        <v>104000</v>
      </c>
      <c r="M281" s="14">
        <v>1351</v>
      </c>
      <c r="N281" s="14">
        <v>170633</v>
      </c>
      <c r="O281" s="14">
        <v>277334</v>
      </c>
    </row>
    <row r="282" spans="1:15" x14ac:dyDescent="0.25">
      <c r="A282" s="479"/>
      <c r="B282" s="10" t="s">
        <v>24</v>
      </c>
      <c r="C282" s="11" t="s">
        <v>21</v>
      </c>
      <c r="D282" s="13">
        <v>7</v>
      </c>
      <c r="E282" s="13">
        <v>10</v>
      </c>
      <c r="F282" s="13">
        <v>583</v>
      </c>
      <c r="G282" s="13">
        <v>9</v>
      </c>
      <c r="H282" s="14">
        <v>1555</v>
      </c>
      <c r="I282" s="14">
        <v>2164</v>
      </c>
      <c r="J282" s="14">
        <v>2209</v>
      </c>
      <c r="K282" s="14">
        <v>3155</v>
      </c>
      <c r="L282" s="14">
        <v>183943</v>
      </c>
      <c r="M282" s="14">
        <v>2840</v>
      </c>
      <c r="N282" s="14">
        <v>490621</v>
      </c>
      <c r="O282" s="14">
        <v>682768</v>
      </c>
    </row>
    <row r="283" spans="1:15" x14ac:dyDescent="0.25">
      <c r="A283" s="479"/>
      <c r="B283" s="10" t="s">
        <v>24</v>
      </c>
      <c r="C283" s="11" t="s">
        <v>22</v>
      </c>
      <c r="D283" s="13">
        <v>5</v>
      </c>
      <c r="E283" s="13">
        <v>7</v>
      </c>
      <c r="F283" s="13">
        <v>591</v>
      </c>
      <c r="G283" s="13">
        <v>9</v>
      </c>
      <c r="H283" s="14">
        <v>1405</v>
      </c>
      <c r="I283" s="14">
        <v>2017</v>
      </c>
      <c r="J283" s="14">
        <v>1652</v>
      </c>
      <c r="K283" s="14">
        <v>2312</v>
      </c>
      <c r="L283" s="14">
        <v>195207</v>
      </c>
      <c r="M283" s="14">
        <v>2973</v>
      </c>
      <c r="N283" s="14">
        <v>464072</v>
      </c>
      <c r="O283" s="14">
        <v>666216</v>
      </c>
    </row>
    <row r="284" spans="1:15" x14ac:dyDescent="0.25">
      <c r="A284" s="479"/>
      <c r="B284" s="10" t="s">
        <v>25</v>
      </c>
      <c r="C284" s="11" t="s">
        <v>21</v>
      </c>
      <c r="D284" s="12"/>
      <c r="E284" s="13">
        <v>2</v>
      </c>
      <c r="F284" s="13">
        <v>136</v>
      </c>
      <c r="G284" s="12"/>
      <c r="H284" s="13">
        <v>250</v>
      </c>
      <c r="I284" s="13">
        <v>388</v>
      </c>
      <c r="J284" s="12"/>
      <c r="K284" s="13">
        <v>199</v>
      </c>
      <c r="L284" s="14">
        <v>13504</v>
      </c>
      <c r="M284" s="12"/>
      <c r="N284" s="14">
        <v>24823</v>
      </c>
      <c r="O284" s="14">
        <v>38526</v>
      </c>
    </row>
    <row r="285" spans="1:15" x14ac:dyDescent="0.25">
      <c r="A285" s="479"/>
      <c r="B285" s="10" t="s">
        <v>25</v>
      </c>
      <c r="C285" s="11" t="s">
        <v>22</v>
      </c>
      <c r="D285" s="12"/>
      <c r="E285" s="13">
        <v>1</v>
      </c>
      <c r="F285" s="13">
        <v>77</v>
      </c>
      <c r="G285" s="13">
        <v>1</v>
      </c>
      <c r="H285" s="13">
        <v>209</v>
      </c>
      <c r="I285" s="13">
        <v>288</v>
      </c>
      <c r="J285" s="12"/>
      <c r="K285" s="13">
        <v>194</v>
      </c>
      <c r="L285" s="14">
        <v>14913</v>
      </c>
      <c r="M285" s="13">
        <v>194</v>
      </c>
      <c r="N285" s="14">
        <v>40478</v>
      </c>
      <c r="O285" s="14">
        <v>55779</v>
      </c>
    </row>
    <row r="286" spans="1:15" x14ac:dyDescent="0.25">
      <c r="A286" s="479"/>
      <c r="B286" s="10" t="s">
        <v>26</v>
      </c>
      <c r="C286" s="11" t="s">
        <v>21</v>
      </c>
      <c r="D286" s="13">
        <v>7</v>
      </c>
      <c r="E286" s="13">
        <v>72</v>
      </c>
      <c r="F286" s="14">
        <v>2018</v>
      </c>
      <c r="G286" s="13">
        <v>28</v>
      </c>
      <c r="H286" s="14">
        <v>3394</v>
      </c>
      <c r="I286" s="14">
        <v>5519</v>
      </c>
      <c r="J286" s="13">
        <v>686</v>
      </c>
      <c r="K286" s="14">
        <v>7054</v>
      </c>
      <c r="L286" s="14">
        <v>197708</v>
      </c>
      <c r="M286" s="14">
        <v>2743</v>
      </c>
      <c r="N286" s="14">
        <v>332518</v>
      </c>
      <c r="O286" s="14">
        <v>540709</v>
      </c>
    </row>
    <row r="287" spans="1:15" x14ac:dyDescent="0.25">
      <c r="A287" s="479"/>
      <c r="B287" s="10" t="s">
        <v>27</v>
      </c>
      <c r="C287" s="11" t="s">
        <v>22</v>
      </c>
      <c r="D287" s="13">
        <v>14</v>
      </c>
      <c r="E287" s="13">
        <v>32</v>
      </c>
      <c r="F287" s="14">
        <v>2081</v>
      </c>
      <c r="G287" s="13">
        <v>25</v>
      </c>
      <c r="H287" s="14">
        <v>3060</v>
      </c>
      <c r="I287" s="14">
        <v>5212</v>
      </c>
      <c r="J287" s="14">
        <v>2795</v>
      </c>
      <c r="K287" s="14">
        <v>6390</v>
      </c>
      <c r="L287" s="14">
        <v>415529</v>
      </c>
      <c r="M287" s="14">
        <v>4992</v>
      </c>
      <c r="N287" s="14">
        <v>611013</v>
      </c>
      <c r="O287" s="14">
        <v>1040719</v>
      </c>
    </row>
    <row r="288" spans="1:15" x14ac:dyDescent="0.25">
      <c r="A288" s="479"/>
      <c r="B288" s="10" t="s">
        <v>28</v>
      </c>
      <c r="C288" s="11" t="s">
        <v>21</v>
      </c>
      <c r="D288" s="12"/>
      <c r="E288" s="13">
        <v>10</v>
      </c>
      <c r="F288" s="13">
        <v>696</v>
      </c>
      <c r="G288" s="13">
        <v>2</v>
      </c>
      <c r="H288" s="14">
        <v>1204</v>
      </c>
      <c r="I288" s="14">
        <v>1912</v>
      </c>
      <c r="J288" s="12"/>
      <c r="K288" s="14">
        <v>1701</v>
      </c>
      <c r="L288" s="14">
        <v>118419</v>
      </c>
      <c r="M288" s="13">
        <v>340</v>
      </c>
      <c r="N288" s="14">
        <v>204851</v>
      </c>
      <c r="O288" s="14">
        <v>325311</v>
      </c>
    </row>
    <row r="289" spans="1:15" x14ac:dyDescent="0.25">
      <c r="A289" s="479"/>
      <c r="B289" s="10" t="s">
        <v>29</v>
      </c>
      <c r="C289" s="11" t="s">
        <v>22</v>
      </c>
      <c r="D289" s="13">
        <v>5</v>
      </c>
      <c r="E289" s="13">
        <v>11</v>
      </c>
      <c r="F289" s="14">
        <v>1669</v>
      </c>
      <c r="G289" s="13">
        <v>4</v>
      </c>
      <c r="H289" s="14">
        <v>3211</v>
      </c>
      <c r="I289" s="14">
        <v>4900</v>
      </c>
      <c r="J289" s="14">
        <v>1091</v>
      </c>
      <c r="K289" s="14">
        <v>2400</v>
      </c>
      <c r="L289" s="14">
        <v>364107</v>
      </c>
      <c r="M289" s="13">
        <v>873</v>
      </c>
      <c r="N289" s="14">
        <v>700507</v>
      </c>
      <c r="O289" s="14">
        <v>1068978</v>
      </c>
    </row>
    <row r="290" spans="1:15" x14ac:dyDescent="0.25">
      <c r="A290" s="479"/>
      <c r="B290" s="480" t="s">
        <v>18</v>
      </c>
      <c r="C290" s="480"/>
      <c r="D290" s="13">
        <v>42</v>
      </c>
      <c r="E290" s="13">
        <v>151</v>
      </c>
      <c r="F290" s="14">
        <v>8432</v>
      </c>
      <c r="G290" s="13">
        <v>91</v>
      </c>
      <c r="H290" s="14">
        <v>15116</v>
      </c>
      <c r="I290" s="158">
        <v>23832</v>
      </c>
      <c r="J290" s="14">
        <v>10300</v>
      </c>
      <c r="K290" s="14">
        <v>26128</v>
      </c>
      <c r="L290" s="14">
        <v>1770062</v>
      </c>
      <c r="M290" s="14">
        <v>20886</v>
      </c>
      <c r="N290" s="14">
        <v>3246190</v>
      </c>
      <c r="O290" s="160">
        <v>5073566</v>
      </c>
    </row>
    <row r="291" spans="1:15" x14ac:dyDescent="0.25">
      <c r="A291" s="479" t="s">
        <v>51</v>
      </c>
      <c r="B291" s="10" t="s">
        <v>20</v>
      </c>
      <c r="C291" s="11" t="s">
        <v>21</v>
      </c>
      <c r="D291" s="12"/>
      <c r="E291" s="13">
        <v>15</v>
      </c>
      <c r="F291" s="13">
        <v>5</v>
      </c>
      <c r="G291" s="12"/>
      <c r="H291" s="12"/>
      <c r="I291" s="13">
        <v>20</v>
      </c>
      <c r="J291" s="12"/>
      <c r="K291" s="14">
        <v>7596</v>
      </c>
      <c r="L291" s="14">
        <v>2532</v>
      </c>
      <c r="M291" s="12"/>
      <c r="N291" s="12"/>
      <c r="O291" s="14">
        <v>10128</v>
      </c>
    </row>
    <row r="292" spans="1:15" x14ac:dyDescent="0.25">
      <c r="A292" s="479"/>
      <c r="B292" s="10" t="s">
        <v>20</v>
      </c>
      <c r="C292" s="11" t="s">
        <v>22</v>
      </c>
      <c r="D292" s="12"/>
      <c r="E292" s="13">
        <v>25</v>
      </c>
      <c r="F292" s="13">
        <v>2</v>
      </c>
      <c r="G292" s="12"/>
      <c r="H292" s="12"/>
      <c r="I292" s="13">
        <v>27</v>
      </c>
      <c r="J292" s="12"/>
      <c r="K292" s="14">
        <v>11959</v>
      </c>
      <c r="L292" s="13">
        <v>957</v>
      </c>
      <c r="M292" s="12"/>
      <c r="N292" s="12"/>
      <c r="O292" s="14">
        <v>12916</v>
      </c>
    </row>
    <row r="293" spans="1:15" x14ac:dyDescent="0.25">
      <c r="A293" s="479"/>
      <c r="B293" s="10" t="s">
        <v>23</v>
      </c>
      <c r="C293" s="11" t="s">
        <v>21</v>
      </c>
      <c r="D293" s="13">
        <v>7</v>
      </c>
      <c r="E293" s="13">
        <v>498</v>
      </c>
      <c r="F293" s="13">
        <v>55</v>
      </c>
      <c r="G293" s="12"/>
      <c r="H293" s="12"/>
      <c r="I293" s="13">
        <v>560</v>
      </c>
      <c r="J293" s="14">
        <v>3190</v>
      </c>
      <c r="K293" s="14">
        <v>226961</v>
      </c>
      <c r="L293" s="14">
        <v>25066</v>
      </c>
      <c r="M293" s="12"/>
      <c r="N293" s="12"/>
      <c r="O293" s="14">
        <v>255217</v>
      </c>
    </row>
    <row r="294" spans="1:15" x14ac:dyDescent="0.25">
      <c r="A294" s="479"/>
      <c r="B294" s="10" t="s">
        <v>23</v>
      </c>
      <c r="C294" s="11" t="s">
        <v>22</v>
      </c>
      <c r="D294" s="13">
        <v>5</v>
      </c>
      <c r="E294" s="13">
        <v>454</v>
      </c>
      <c r="F294" s="13">
        <v>45</v>
      </c>
      <c r="G294" s="13">
        <v>1</v>
      </c>
      <c r="H294" s="12"/>
      <c r="I294" s="13">
        <v>505</v>
      </c>
      <c r="J294" s="14">
        <v>2251</v>
      </c>
      <c r="K294" s="14">
        <v>204399</v>
      </c>
      <c r="L294" s="14">
        <v>20260</v>
      </c>
      <c r="M294" s="13">
        <v>450</v>
      </c>
      <c r="N294" s="12"/>
      <c r="O294" s="14">
        <v>227360</v>
      </c>
    </row>
    <row r="295" spans="1:15" x14ac:dyDescent="0.25">
      <c r="A295" s="479"/>
      <c r="B295" s="10" t="s">
        <v>24</v>
      </c>
      <c r="C295" s="11" t="s">
        <v>21</v>
      </c>
      <c r="D295" s="13">
        <v>14</v>
      </c>
      <c r="E295" s="14">
        <v>1665</v>
      </c>
      <c r="F295" s="13">
        <v>183</v>
      </c>
      <c r="G295" s="13">
        <v>5</v>
      </c>
      <c r="H295" s="13">
        <v>2</v>
      </c>
      <c r="I295" s="14">
        <v>1869</v>
      </c>
      <c r="J295" s="14">
        <v>4417</v>
      </c>
      <c r="K295" s="14">
        <v>525327</v>
      </c>
      <c r="L295" s="14">
        <v>57739</v>
      </c>
      <c r="M295" s="14">
        <v>1578</v>
      </c>
      <c r="N295" s="13">
        <v>631</v>
      </c>
      <c r="O295" s="14">
        <v>589692</v>
      </c>
    </row>
    <row r="296" spans="1:15" x14ac:dyDescent="0.25">
      <c r="A296" s="479"/>
      <c r="B296" s="10" t="s">
        <v>24</v>
      </c>
      <c r="C296" s="11" t="s">
        <v>22</v>
      </c>
      <c r="D296" s="13">
        <v>21</v>
      </c>
      <c r="E296" s="14">
        <v>1597</v>
      </c>
      <c r="F296" s="13">
        <v>169</v>
      </c>
      <c r="G296" s="13">
        <v>4</v>
      </c>
      <c r="H296" s="13">
        <v>2</v>
      </c>
      <c r="I296" s="14">
        <v>1793</v>
      </c>
      <c r="J296" s="14">
        <v>6936</v>
      </c>
      <c r="K296" s="14">
        <v>527489</v>
      </c>
      <c r="L296" s="14">
        <v>55821</v>
      </c>
      <c r="M296" s="14">
        <v>1321</v>
      </c>
      <c r="N296" s="13">
        <v>661</v>
      </c>
      <c r="O296" s="14">
        <v>592228</v>
      </c>
    </row>
    <row r="297" spans="1:15" x14ac:dyDescent="0.25">
      <c r="A297" s="479"/>
      <c r="B297" s="10" t="s">
        <v>25</v>
      </c>
      <c r="C297" s="11" t="s">
        <v>21</v>
      </c>
      <c r="D297" s="13">
        <v>5</v>
      </c>
      <c r="E297" s="13">
        <v>355</v>
      </c>
      <c r="F297" s="13">
        <v>49</v>
      </c>
      <c r="G297" s="13">
        <v>6</v>
      </c>
      <c r="H297" s="13">
        <v>3</v>
      </c>
      <c r="I297" s="13">
        <v>418</v>
      </c>
      <c r="J297" s="13">
        <v>496</v>
      </c>
      <c r="K297" s="14">
        <v>35249</v>
      </c>
      <c r="L297" s="14">
        <v>4865</v>
      </c>
      <c r="M297" s="13">
        <v>596</v>
      </c>
      <c r="N297" s="13">
        <v>298</v>
      </c>
      <c r="O297" s="14">
        <v>41504</v>
      </c>
    </row>
    <row r="298" spans="1:15" x14ac:dyDescent="0.25">
      <c r="A298" s="479"/>
      <c r="B298" s="10" t="s">
        <v>25</v>
      </c>
      <c r="C298" s="11" t="s">
        <v>22</v>
      </c>
      <c r="D298" s="13">
        <v>4</v>
      </c>
      <c r="E298" s="13">
        <v>223</v>
      </c>
      <c r="F298" s="13">
        <v>15</v>
      </c>
      <c r="G298" s="13">
        <v>2</v>
      </c>
      <c r="H298" s="13">
        <v>1</v>
      </c>
      <c r="I298" s="13">
        <v>245</v>
      </c>
      <c r="J298" s="13">
        <v>775</v>
      </c>
      <c r="K298" s="14">
        <v>43190</v>
      </c>
      <c r="L298" s="14">
        <v>2905</v>
      </c>
      <c r="M298" s="13">
        <v>387</v>
      </c>
      <c r="N298" s="13">
        <v>194</v>
      </c>
      <c r="O298" s="14">
        <v>47451</v>
      </c>
    </row>
    <row r="299" spans="1:15" x14ac:dyDescent="0.25">
      <c r="A299" s="479"/>
      <c r="B299" s="10" t="s">
        <v>26</v>
      </c>
      <c r="C299" s="11" t="s">
        <v>21</v>
      </c>
      <c r="D299" s="13">
        <v>119</v>
      </c>
      <c r="E299" s="14">
        <v>4955</v>
      </c>
      <c r="F299" s="13">
        <v>499</v>
      </c>
      <c r="G299" s="13">
        <v>44</v>
      </c>
      <c r="H299" s="13">
        <v>7</v>
      </c>
      <c r="I299" s="14">
        <v>5624</v>
      </c>
      <c r="J299" s="14">
        <v>11659</v>
      </c>
      <c r="K299" s="14">
        <v>485453</v>
      </c>
      <c r="L299" s="14">
        <v>48888</v>
      </c>
      <c r="M299" s="14">
        <v>4311</v>
      </c>
      <c r="N299" s="13">
        <v>686</v>
      </c>
      <c r="O299" s="14">
        <v>550997</v>
      </c>
    </row>
    <row r="300" spans="1:15" x14ac:dyDescent="0.25">
      <c r="A300" s="479"/>
      <c r="B300" s="10" t="s">
        <v>27</v>
      </c>
      <c r="C300" s="11" t="s">
        <v>22</v>
      </c>
      <c r="D300" s="13">
        <v>73</v>
      </c>
      <c r="E300" s="14">
        <v>4495</v>
      </c>
      <c r="F300" s="13">
        <v>388</v>
      </c>
      <c r="G300" s="13">
        <v>17</v>
      </c>
      <c r="H300" s="13">
        <v>13</v>
      </c>
      <c r="I300" s="14">
        <v>4986</v>
      </c>
      <c r="J300" s="14">
        <v>14576</v>
      </c>
      <c r="K300" s="14">
        <v>897550</v>
      </c>
      <c r="L300" s="14">
        <v>77475</v>
      </c>
      <c r="M300" s="14">
        <v>3395</v>
      </c>
      <c r="N300" s="14">
        <v>2596</v>
      </c>
      <c r="O300" s="14">
        <v>995592</v>
      </c>
    </row>
    <row r="301" spans="1:15" x14ac:dyDescent="0.25">
      <c r="A301" s="479"/>
      <c r="B301" s="10" t="s">
        <v>28</v>
      </c>
      <c r="C301" s="11" t="s">
        <v>21</v>
      </c>
      <c r="D301" s="13">
        <v>8</v>
      </c>
      <c r="E301" s="14">
        <v>1399</v>
      </c>
      <c r="F301" s="13">
        <v>112</v>
      </c>
      <c r="G301" s="13">
        <v>1</v>
      </c>
      <c r="H301" s="13">
        <v>3</v>
      </c>
      <c r="I301" s="14">
        <v>1523</v>
      </c>
      <c r="J301" s="14">
        <v>1361</v>
      </c>
      <c r="K301" s="14">
        <v>238028</v>
      </c>
      <c r="L301" s="14">
        <v>19056</v>
      </c>
      <c r="M301" s="13">
        <v>170</v>
      </c>
      <c r="N301" s="13">
        <v>510</v>
      </c>
      <c r="O301" s="14">
        <v>259125</v>
      </c>
    </row>
    <row r="302" spans="1:15" x14ac:dyDescent="0.25">
      <c r="A302" s="479"/>
      <c r="B302" s="10" t="s">
        <v>29</v>
      </c>
      <c r="C302" s="11" t="s">
        <v>22</v>
      </c>
      <c r="D302" s="13">
        <v>25</v>
      </c>
      <c r="E302" s="14">
        <v>3321</v>
      </c>
      <c r="F302" s="13">
        <v>211</v>
      </c>
      <c r="G302" s="13">
        <v>11</v>
      </c>
      <c r="H302" s="13">
        <v>8</v>
      </c>
      <c r="I302" s="14">
        <v>3576</v>
      </c>
      <c r="J302" s="14">
        <v>5454</v>
      </c>
      <c r="K302" s="14">
        <v>724504</v>
      </c>
      <c r="L302" s="14">
        <v>46031</v>
      </c>
      <c r="M302" s="14">
        <v>2400</v>
      </c>
      <c r="N302" s="14">
        <v>1745</v>
      </c>
      <c r="O302" s="14">
        <v>780134</v>
      </c>
    </row>
    <row r="303" spans="1:15" x14ac:dyDescent="0.25">
      <c r="A303" s="479"/>
      <c r="B303" s="480" t="s">
        <v>18</v>
      </c>
      <c r="C303" s="480"/>
      <c r="D303" s="13">
        <v>281</v>
      </c>
      <c r="E303" s="14">
        <v>19002</v>
      </c>
      <c r="F303" s="14">
        <v>1733</v>
      </c>
      <c r="G303" s="13">
        <v>91</v>
      </c>
      <c r="H303" s="13">
        <v>39</v>
      </c>
      <c r="I303" s="158">
        <v>21146</v>
      </c>
      <c r="J303" s="14">
        <v>51115</v>
      </c>
      <c r="K303" s="14">
        <v>3927705</v>
      </c>
      <c r="L303" s="14">
        <v>361595</v>
      </c>
      <c r="M303" s="14">
        <v>14608</v>
      </c>
      <c r="N303" s="14">
        <v>7321</v>
      </c>
      <c r="O303" s="160">
        <v>4362344</v>
      </c>
    </row>
    <row r="304" spans="1:15" x14ac:dyDescent="0.25">
      <c r="A304" s="479" t="s">
        <v>52</v>
      </c>
      <c r="B304" s="10" t="s">
        <v>20</v>
      </c>
      <c r="C304" s="11" t="s">
        <v>21</v>
      </c>
      <c r="D304" s="13">
        <v>1</v>
      </c>
      <c r="E304" s="12"/>
      <c r="F304" s="13">
        <v>15</v>
      </c>
      <c r="G304" s="13">
        <v>16</v>
      </c>
      <c r="H304" s="12"/>
      <c r="I304" s="13">
        <v>32</v>
      </c>
      <c r="J304" s="13">
        <v>506</v>
      </c>
      <c r="K304" s="12"/>
      <c r="L304" s="14">
        <v>7596</v>
      </c>
      <c r="M304" s="14">
        <v>8102</v>
      </c>
      <c r="N304" s="12"/>
      <c r="O304" s="14">
        <v>16204</v>
      </c>
    </row>
    <row r="305" spans="1:15" x14ac:dyDescent="0.25">
      <c r="A305" s="479"/>
      <c r="B305" s="10" t="s">
        <v>20</v>
      </c>
      <c r="C305" s="11" t="s">
        <v>22</v>
      </c>
      <c r="D305" s="12"/>
      <c r="E305" s="13">
        <v>3</v>
      </c>
      <c r="F305" s="13">
        <v>26</v>
      </c>
      <c r="G305" s="13">
        <v>27</v>
      </c>
      <c r="H305" s="12"/>
      <c r="I305" s="13">
        <v>56</v>
      </c>
      <c r="J305" s="12"/>
      <c r="K305" s="14">
        <v>1435</v>
      </c>
      <c r="L305" s="14">
        <v>12437</v>
      </c>
      <c r="M305" s="14">
        <v>12915</v>
      </c>
      <c r="N305" s="12"/>
      <c r="O305" s="14">
        <v>26787</v>
      </c>
    </row>
    <row r="306" spans="1:15" x14ac:dyDescent="0.25">
      <c r="A306" s="479"/>
      <c r="B306" s="10" t="s">
        <v>23</v>
      </c>
      <c r="C306" s="11" t="s">
        <v>21</v>
      </c>
      <c r="D306" s="13">
        <v>12</v>
      </c>
      <c r="E306" s="13">
        <v>3</v>
      </c>
      <c r="F306" s="13">
        <v>273</v>
      </c>
      <c r="G306" s="13">
        <v>327</v>
      </c>
      <c r="H306" s="13">
        <v>36</v>
      </c>
      <c r="I306" s="13">
        <v>651</v>
      </c>
      <c r="J306" s="14">
        <v>5469</v>
      </c>
      <c r="K306" s="14">
        <v>1367</v>
      </c>
      <c r="L306" s="14">
        <v>124419</v>
      </c>
      <c r="M306" s="14">
        <v>149029</v>
      </c>
      <c r="N306" s="14">
        <v>16407</v>
      </c>
      <c r="O306" s="14">
        <v>296691</v>
      </c>
    </row>
    <row r="307" spans="1:15" x14ac:dyDescent="0.25">
      <c r="A307" s="479"/>
      <c r="B307" s="10" t="s">
        <v>23</v>
      </c>
      <c r="C307" s="11" t="s">
        <v>22</v>
      </c>
      <c r="D307" s="13">
        <v>17</v>
      </c>
      <c r="E307" s="13">
        <v>10</v>
      </c>
      <c r="F307" s="13">
        <v>273</v>
      </c>
      <c r="G307" s="13">
        <v>276</v>
      </c>
      <c r="H307" s="13">
        <v>21</v>
      </c>
      <c r="I307" s="13">
        <v>597</v>
      </c>
      <c r="J307" s="14">
        <v>7654</v>
      </c>
      <c r="K307" s="14">
        <v>4502</v>
      </c>
      <c r="L307" s="14">
        <v>122909</v>
      </c>
      <c r="M307" s="14">
        <v>124260</v>
      </c>
      <c r="N307" s="14">
        <v>9455</v>
      </c>
      <c r="O307" s="14">
        <v>268780</v>
      </c>
    </row>
    <row r="308" spans="1:15" x14ac:dyDescent="0.25">
      <c r="A308" s="479"/>
      <c r="B308" s="10" t="s">
        <v>24</v>
      </c>
      <c r="C308" s="11" t="s">
        <v>21</v>
      </c>
      <c r="D308" s="13">
        <v>29</v>
      </c>
      <c r="E308" s="13">
        <v>11</v>
      </c>
      <c r="F308" s="14">
        <v>1014</v>
      </c>
      <c r="G308" s="13">
        <v>856</v>
      </c>
      <c r="H308" s="13">
        <v>177</v>
      </c>
      <c r="I308" s="14">
        <v>2087</v>
      </c>
      <c r="J308" s="14">
        <v>9150</v>
      </c>
      <c r="K308" s="14">
        <v>3471</v>
      </c>
      <c r="L308" s="14">
        <v>319929</v>
      </c>
      <c r="M308" s="14">
        <v>270078</v>
      </c>
      <c r="N308" s="14">
        <v>55846</v>
      </c>
      <c r="O308" s="14">
        <v>658474</v>
      </c>
    </row>
    <row r="309" spans="1:15" x14ac:dyDescent="0.25">
      <c r="A309" s="479"/>
      <c r="B309" s="10" t="s">
        <v>24</v>
      </c>
      <c r="C309" s="11" t="s">
        <v>22</v>
      </c>
      <c r="D309" s="13">
        <v>25</v>
      </c>
      <c r="E309" s="13">
        <v>12</v>
      </c>
      <c r="F309" s="13">
        <v>923</v>
      </c>
      <c r="G309" s="13">
        <v>855</v>
      </c>
      <c r="H309" s="13">
        <v>146</v>
      </c>
      <c r="I309" s="14">
        <v>1961</v>
      </c>
      <c r="J309" s="14">
        <v>8258</v>
      </c>
      <c r="K309" s="14">
        <v>3964</v>
      </c>
      <c r="L309" s="14">
        <v>304867</v>
      </c>
      <c r="M309" s="14">
        <v>282407</v>
      </c>
      <c r="N309" s="14">
        <v>48224</v>
      </c>
      <c r="O309" s="14">
        <v>647720</v>
      </c>
    </row>
    <row r="310" spans="1:15" x14ac:dyDescent="0.25">
      <c r="A310" s="479"/>
      <c r="B310" s="10" t="s">
        <v>25</v>
      </c>
      <c r="C310" s="11" t="s">
        <v>21</v>
      </c>
      <c r="D310" s="13">
        <v>1</v>
      </c>
      <c r="E310" s="13">
        <v>2</v>
      </c>
      <c r="F310" s="13">
        <v>157</v>
      </c>
      <c r="G310" s="13">
        <v>170</v>
      </c>
      <c r="H310" s="13">
        <v>27</v>
      </c>
      <c r="I310" s="13">
        <v>357</v>
      </c>
      <c r="J310" s="13">
        <v>99</v>
      </c>
      <c r="K310" s="13">
        <v>199</v>
      </c>
      <c r="L310" s="14">
        <v>15589</v>
      </c>
      <c r="M310" s="14">
        <v>16880</v>
      </c>
      <c r="N310" s="14">
        <v>2681</v>
      </c>
      <c r="O310" s="14">
        <v>35448</v>
      </c>
    </row>
    <row r="311" spans="1:15" x14ac:dyDescent="0.25">
      <c r="A311" s="479"/>
      <c r="B311" s="10" t="s">
        <v>25</v>
      </c>
      <c r="C311" s="11" t="s">
        <v>22</v>
      </c>
      <c r="D311" s="13">
        <v>2</v>
      </c>
      <c r="E311" s="13">
        <v>8</v>
      </c>
      <c r="F311" s="13">
        <v>87</v>
      </c>
      <c r="G311" s="13">
        <v>95</v>
      </c>
      <c r="H311" s="13">
        <v>11</v>
      </c>
      <c r="I311" s="13">
        <v>203</v>
      </c>
      <c r="J311" s="13">
        <v>387</v>
      </c>
      <c r="K311" s="14">
        <v>1549</v>
      </c>
      <c r="L311" s="14">
        <v>16850</v>
      </c>
      <c r="M311" s="14">
        <v>18399</v>
      </c>
      <c r="N311" s="14">
        <v>2130</v>
      </c>
      <c r="O311" s="14">
        <v>39315</v>
      </c>
    </row>
    <row r="312" spans="1:15" x14ac:dyDescent="0.25">
      <c r="A312" s="479"/>
      <c r="B312" s="10" t="s">
        <v>26</v>
      </c>
      <c r="C312" s="11" t="s">
        <v>21</v>
      </c>
      <c r="D312" s="13">
        <v>122</v>
      </c>
      <c r="E312" s="13">
        <v>226</v>
      </c>
      <c r="F312" s="14">
        <v>2573</v>
      </c>
      <c r="G312" s="14">
        <v>2387</v>
      </c>
      <c r="H312" s="13">
        <v>278</v>
      </c>
      <c r="I312" s="14">
        <v>5586</v>
      </c>
      <c r="J312" s="14">
        <v>11953</v>
      </c>
      <c r="K312" s="14">
        <v>22142</v>
      </c>
      <c r="L312" s="14">
        <v>252083</v>
      </c>
      <c r="M312" s="14">
        <v>233860</v>
      </c>
      <c r="N312" s="14">
        <v>27236</v>
      </c>
      <c r="O312" s="14">
        <v>547274</v>
      </c>
    </row>
    <row r="313" spans="1:15" x14ac:dyDescent="0.25">
      <c r="A313" s="479"/>
      <c r="B313" s="10" t="s">
        <v>27</v>
      </c>
      <c r="C313" s="11" t="s">
        <v>22</v>
      </c>
      <c r="D313" s="13">
        <v>104</v>
      </c>
      <c r="E313" s="13">
        <v>94</v>
      </c>
      <c r="F313" s="14">
        <v>2418</v>
      </c>
      <c r="G313" s="14">
        <v>2028</v>
      </c>
      <c r="H313" s="13">
        <v>250</v>
      </c>
      <c r="I313" s="14">
        <v>4894</v>
      </c>
      <c r="J313" s="14">
        <v>20766</v>
      </c>
      <c r="K313" s="14">
        <v>18770</v>
      </c>
      <c r="L313" s="14">
        <v>482820</v>
      </c>
      <c r="M313" s="14">
        <v>404946</v>
      </c>
      <c r="N313" s="14">
        <v>49919</v>
      </c>
      <c r="O313" s="14">
        <v>977221</v>
      </c>
    </row>
    <row r="314" spans="1:15" x14ac:dyDescent="0.25">
      <c r="A314" s="479"/>
      <c r="B314" s="10" t="s">
        <v>28</v>
      </c>
      <c r="C314" s="11" t="s">
        <v>21</v>
      </c>
      <c r="D314" s="13">
        <v>8</v>
      </c>
      <c r="E314" s="13">
        <v>65</v>
      </c>
      <c r="F314" s="13">
        <v>823</v>
      </c>
      <c r="G314" s="13">
        <v>644</v>
      </c>
      <c r="H314" s="13">
        <v>84</v>
      </c>
      <c r="I314" s="14">
        <v>1624</v>
      </c>
      <c r="J314" s="14">
        <v>1361</v>
      </c>
      <c r="K314" s="14">
        <v>11059</v>
      </c>
      <c r="L314" s="14">
        <v>140027</v>
      </c>
      <c r="M314" s="14">
        <v>109571</v>
      </c>
      <c r="N314" s="14">
        <v>14292</v>
      </c>
      <c r="O314" s="14">
        <v>276310</v>
      </c>
    </row>
    <row r="315" spans="1:15" x14ac:dyDescent="0.25">
      <c r="A315" s="479"/>
      <c r="B315" s="10" t="s">
        <v>29</v>
      </c>
      <c r="C315" s="11" t="s">
        <v>22</v>
      </c>
      <c r="D315" s="13">
        <v>21</v>
      </c>
      <c r="E315" s="13">
        <v>25</v>
      </c>
      <c r="F315" s="14">
        <v>1852</v>
      </c>
      <c r="G315" s="14">
        <v>1492</v>
      </c>
      <c r="H315" s="13">
        <v>194</v>
      </c>
      <c r="I315" s="14">
        <v>3584</v>
      </c>
      <c r="J315" s="14">
        <v>4581</v>
      </c>
      <c r="K315" s="14">
        <v>5454</v>
      </c>
      <c r="L315" s="14">
        <v>404030</v>
      </c>
      <c r="M315" s="14">
        <v>325493</v>
      </c>
      <c r="N315" s="14">
        <v>42323</v>
      </c>
      <c r="O315" s="14">
        <v>781881</v>
      </c>
    </row>
    <row r="316" spans="1:15" x14ac:dyDescent="0.25">
      <c r="A316" s="479"/>
      <c r="B316" s="480" t="s">
        <v>18</v>
      </c>
      <c r="C316" s="480"/>
      <c r="D316" s="13">
        <v>342</v>
      </c>
      <c r="E316" s="13">
        <v>459</v>
      </c>
      <c r="F316" s="14">
        <v>10434</v>
      </c>
      <c r="G316" s="14">
        <v>9173</v>
      </c>
      <c r="H316" s="14">
        <v>1224</v>
      </c>
      <c r="I316" s="158">
        <v>21632</v>
      </c>
      <c r="J316" s="14">
        <v>70184</v>
      </c>
      <c r="K316" s="14">
        <v>73912</v>
      </c>
      <c r="L316" s="14">
        <v>2203556</v>
      </c>
      <c r="M316" s="14">
        <v>1955940</v>
      </c>
      <c r="N316" s="14">
        <v>268513</v>
      </c>
      <c r="O316" s="160">
        <v>4572105</v>
      </c>
    </row>
    <row r="317" spans="1:15" x14ac:dyDescent="0.25">
      <c r="A317" s="479" t="s">
        <v>53</v>
      </c>
      <c r="B317" s="10" t="s">
        <v>20</v>
      </c>
      <c r="C317" s="11" t="s">
        <v>21</v>
      </c>
      <c r="D317" s="12"/>
      <c r="E317" s="12"/>
      <c r="F317" s="13">
        <v>28</v>
      </c>
      <c r="G317" s="13">
        <v>11</v>
      </c>
      <c r="H317" s="12"/>
      <c r="I317" s="13">
        <v>39</v>
      </c>
      <c r="J317" s="12"/>
      <c r="K317" s="12"/>
      <c r="L317" s="14">
        <v>15044</v>
      </c>
      <c r="M317" s="14">
        <v>5910</v>
      </c>
      <c r="N317" s="12"/>
      <c r="O317" s="14">
        <v>20954</v>
      </c>
    </row>
    <row r="318" spans="1:15" x14ac:dyDescent="0.25">
      <c r="A318" s="479"/>
      <c r="B318" s="10" t="s">
        <v>20</v>
      </c>
      <c r="C318" s="11" t="s">
        <v>22</v>
      </c>
      <c r="D318" s="12"/>
      <c r="E318" s="12"/>
      <c r="F318" s="13">
        <v>31</v>
      </c>
      <c r="G318" s="13">
        <v>13</v>
      </c>
      <c r="H318" s="13">
        <v>1</v>
      </c>
      <c r="I318" s="13">
        <v>45</v>
      </c>
      <c r="J318" s="12"/>
      <c r="K318" s="12"/>
      <c r="L318" s="14">
        <v>15733</v>
      </c>
      <c r="M318" s="14">
        <v>6598</v>
      </c>
      <c r="N318" s="13">
        <v>508</v>
      </c>
      <c r="O318" s="14">
        <v>22839</v>
      </c>
    </row>
    <row r="319" spans="1:15" x14ac:dyDescent="0.25">
      <c r="A319" s="479"/>
      <c r="B319" s="10" t="s">
        <v>23</v>
      </c>
      <c r="C319" s="11" t="s">
        <v>21</v>
      </c>
      <c r="D319" s="13">
        <v>12</v>
      </c>
      <c r="E319" s="13">
        <v>1</v>
      </c>
      <c r="F319" s="13">
        <v>217</v>
      </c>
      <c r="G319" s="13">
        <v>82</v>
      </c>
      <c r="H319" s="13">
        <v>3</v>
      </c>
      <c r="I319" s="13">
        <v>315</v>
      </c>
      <c r="J319" s="14">
        <v>5803</v>
      </c>
      <c r="K319" s="13">
        <v>484</v>
      </c>
      <c r="L319" s="14">
        <v>104930</v>
      </c>
      <c r="M319" s="14">
        <v>39651</v>
      </c>
      <c r="N319" s="14">
        <v>1451</v>
      </c>
      <c r="O319" s="14">
        <v>152319</v>
      </c>
    </row>
    <row r="320" spans="1:15" x14ac:dyDescent="0.25">
      <c r="A320" s="479"/>
      <c r="B320" s="10" t="s">
        <v>23</v>
      </c>
      <c r="C320" s="11" t="s">
        <v>22</v>
      </c>
      <c r="D320" s="13">
        <v>9</v>
      </c>
      <c r="E320" s="13">
        <v>6</v>
      </c>
      <c r="F320" s="13">
        <v>207</v>
      </c>
      <c r="G320" s="13">
        <v>62</v>
      </c>
      <c r="H320" s="13">
        <v>3</v>
      </c>
      <c r="I320" s="13">
        <v>287</v>
      </c>
      <c r="J320" s="14">
        <v>4299</v>
      </c>
      <c r="K320" s="14">
        <v>2866</v>
      </c>
      <c r="L320" s="14">
        <v>98880</v>
      </c>
      <c r="M320" s="14">
        <v>29616</v>
      </c>
      <c r="N320" s="14">
        <v>1433</v>
      </c>
      <c r="O320" s="14">
        <v>137094</v>
      </c>
    </row>
    <row r="321" spans="1:15" x14ac:dyDescent="0.25">
      <c r="A321" s="479"/>
      <c r="B321" s="10" t="s">
        <v>24</v>
      </c>
      <c r="C321" s="11" t="s">
        <v>21</v>
      </c>
      <c r="D321" s="13">
        <v>30</v>
      </c>
      <c r="E321" s="13">
        <v>4</v>
      </c>
      <c r="F321" s="13">
        <v>801</v>
      </c>
      <c r="G321" s="13">
        <v>286</v>
      </c>
      <c r="H321" s="13">
        <v>4</v>
      </c>
      <c r="I321" s="14">
        <v>1125</v>
      </c>
      <c r="J321" s="14">
        <v>10043</v>
      </c>
      <c r="K321" s="14">
        <v>1339</v>
      </c>
      <c r="L321" s="14">
        <v>268141</v>
      </c>
      <c r="M321" s="14">
        <v>95741</v>
      </c>
      <c r="N321" s="14">
        <v>1339</v>
      </c>
      <c r="O321" s="14">
        <v>376603</v>
      </c>
    </row>
    <row r="322" spans="1:15" x14ac:dyDescent="0.25">
      <c r="A322" s="479"/>
      <c r="B322" s="10" t="s">
        <v>24</v>
      </c>
      <c r="C322" s="11" t="s">
        <v>22</v>
      </c>
      <c r="D322" s="13">
        <v>14</v>
      </c>
      <c r="E322" s="13">
        <v>3</v>
      </c>
      <c r="F322" s="13">
        <v>737</v>
      </c>
      <c r="G322" s="13">
        <v>287</v>
      </c>
      <c r="H322" s="13">
        <v>12</v>
      </c>
      <c r="I322" s="14">
        <v>1053</v>
      </c>
      <c r="J322" s="14">
        <v>4906</v>
      </c>
      <c r="K322" s="14">
        <v>1051</v>
      </c>
      <c r="L322" s="14">
        <v>258280</v>
      </c>
      <c r="M322" s="14">
        <v>100579</v>
      </c>
      <c r="N322" s="14">
        <v>4205</v>
      </c>
      <c r="O322" s="14">
        <v>369021</v>
      </c>
    </row>
    <row r="323" spans="1:15" x14ac:dyDescent="0.25">
      <c r="A323" s="479"/>
      <c r="B323" s="10" t="s">
        <v>25</v>
      </c>
      <c r="C323" s="11" t="s">
        <v>21</v>
      </c>
      <c r="D323" s="13">
        <v>4</v>
      </c>
      <c r="E323" s="13">
        <v>2</v>
      </c>
      <c r="F323" s="13">
        <v>145</v>
      </c>
      <c r="G323" s="13">
        <v>54</v>
      </c>
      <c r="H323" s="12"/>
      <c r="I323" s="13">
        <v>205</v>
      </c>
      <c r="J323" s="13">
        <v>421</v>
      </c>
      <c r="K323" s="13">
        <v>211</v>
      </c>
      <c r="L323" s="14">
        <v>15276</v>
      </c>
      <c r="M323" s="14">
        <v>5689</v>
      </c>
      <c r="N323" s="12"/>
      <c r="O323" s="14">
        <v>21597</v>
      </c>
    </row>
    <row r="324" spans="1:15" x14ac:dyDescent="0.25">
      <c r="A324" s="479"/>
      <c r="B324" s="10" t="s">
        <v>25</v>
      </c>
      <c r="C324" s="11" t="s">
        <v>22</v>
      </c>
      <c r="D324" s="13">
        <v>2</v>
      </c>
      <c r="E324" s="12"/>
      <c r="F324" s="13">
        <v>78</v>
      </c>
      <c r="G324" s="13">
        <v>28</v>
      </c>
      <c r="H324" s="13">
        <v>1</v>
      </c>
      <c r="I324" s="13">
        <v>109</v>
      </c>
      <c r="J324" s="13">
        <v>411</v>
      </c>
      <c r="K324" s="12"/>
      <c r="L324" s="14">
        <v>16028</v>
      </c>
      <c r="M324" s="14">
        <v>5754</v>
      </c>
      <c r="N324" s="13">
        <v>205</v>
      </c>
      <c r="O324" s="14">
        <v>22398</v>
      </c>
    </row>
    <row r="325" spans="1:15" x14ac:dyDescent="0.25">
      <c r="A325" s="479"/>
      <c r="B325" s="10" t="s">
        <v>26</v>
      </c>
      <c r="C325" s="11" t="s">
        <v>21</v>
      </c>
      <c r="D325" s="13">
        <v>137</v>
      </c>
      <c r="E325" s="13">
        <v>114</v>
      </c>
      <c r="F325" s="14">
        <v>2589</v>
      </c>
      <c r="G325" s="14">
        <v>1328</v>
      </c>
      <c r="H325" s="13">
        <v>36</v>
      </c>
      <c r="I325" s="14">
        <v>4204</v>
      </c>
      <c r="J325" s="14">
        <v>14241</v>
      </c>
      <c r="K325" s="14">
        <v>11850</v>
      </c>
      <c r="L325" s="14">
        <v>269123</v>
      </c>
      <c r="M325" s="14">
        <v>138044</v>
      </c>
      <c r="N325" s="14">
        <v>3742</v>
      </c>
      <c r="O325" s="14">
        <v>437000</v>
      </c>
    </row>
    <row r="326" spans="1:15" x14ac:dyDescent="0.25">
      <c r="A326" s="479"/>
      <c r="B326" s="10" t="s">
        <v>27</v>
      </c>
      <c r="C326" s="11" t="s">
        <v>22</v>
      </c>
      <c r="D326" s="13">
        <v>125</v>
      </c>
      <c r="E326" s="13">
        <v>43</v>
      </c>
      <c r="F326" s="14">
        <v>2051</v>
      </c>
      <c r="G326" s="13">
        <v>972</v>
      </c>
      <c r="H326" s="13">
        <v>29</v>
      </c>
      <c r="I326" s="14">
        <v>3220</v>
      </c>
      <c r="J326" s="14">
        <v>26482</v>
      </c>
      <c r="K326" s="14">
        <v>9110</v>
      </c>
      <c r="L326" s="14">
        <v>434520</v>
      </c>
      <c r="M326" s="14">
        <v>205926</v>
      </c>
      <c r="N326" s="14">
        <v>6144</v>
      </c>
      <c r="O326" s="14">
        <v>682182</v>
      </c>
    </row>
    <row r="327" spans="1:15" x14ac:dyDescent="0.25">
      <c r="A327" s="479"/>
      <c r="B327" s="10" t="s">
        <v>28</v>
      </c>
      <c r="C327" s="11" t="s">
        <v>21</v>
      </c>
      <c r="D327" s="13">
        <v>4</v>
      </c>
      <c r="E327" s="13">
        <v>10</v>
      </c>
      <c r="F327" s="13">
        <v>793</v>
      </c>
      <c r="G327" s="13">
        <v>412</v>
      </c>
      <c r="H327" s="13">
        <v>4</v>
      </c>
      <c r="I327" s="14">
        <v>1223</v>
      </c>
      <c r="J327" s="13">
        <v>722</v>
      </c>
      <c r="K327" s="14">
        <v>1805</v>
      </c>
      <c r="L327" s="14">
        <v>143153</v>
      </c>
      <c r="M327" s="14">
        <v>74374</v>
      </c>
      <c r="N327" s="13">
        <v>722</v>
      </c>
      <c r="O327" s="14">
        <v>220776</v>
      </c>
    </row>
    <row r="328" spans="1:15" x14ac:dyDescent="0.25">
      <c r="A328" s="479"/>
      <c r="B328" s="10" t="s">
        <v>29</v>
      </c>
      <c r="C328" s="11" t="s">
        <v>22</v>
      </c>
      <c r="D328" s="13">
        <v>12</v>
      </c>
      <c r="E328" s="13">
        <v>15</v>
      </c>
      <c r="F328" s="14">
        <v>1718</v>
      </c>
      <c r="G328" s="13">
        <v>897</v>
      </c>
      <c r="H328" s="13">
        <v>13</v>
      </c>
      <c r="I328" s="14">
        <v>2655</v>
      </c>
      <c r="J328" s="14">
        <v>2778</v>
      </c>
      <c r="K328" s="14">
        <v>3472</v>
      </c>
      <c r="L328" s="14">
        <v>397659</v>
      </c>
      <c r="M328" s="14">
        <v>207625</v>
      </c>
      <c r="N328" s="14">
        <v>3009</v>
      </c>
      <c r="O328" s="14">
        <v>614543</v>
      </c>
    </row>
    <row r="329" spans="1:15" x14ac:dyDescent="0.25">
      <c r="A329" s="479"/>
      <c r="B329" s="480" t="s">
        <v>18</v>
      </c>
      <c r="C329" s="480"/>
      <c r="D329" s="13">
        <v>349</v>
      </c>
      <c r="E329" s="13">
        <v>198</v>
      </c>
      <c r="F329" s="14">
        <v>9395</v>
      </c>
      <c r="G329" s="14">
        <v>4432</v>
      </c>
      <c r="H329" s="13">
        <v>106</v>
      </c>
      <c r="I329" s="158">
        <v>14480</v>
      </c>
      <c r="J329" s="14">
        <v>70106</v>
      </c>
      <c r="K329" s="14">
        <v>32188</v>
      </c>
      <c r="L329" s="14">
        <v>2036767</v>
      </c>
      <c r="M329" s="14">
        <v>915507</v>
      </c>
      <c r="N329" s="14">
        <v>22758</v>
      </c>
      <c r="O329" s="160">
        <v>3077326</v>
      </c>
    </row>
    <row r="330" spans="1:15" x14ac:dyDescent="0.25">
      <c r="A330" s="479" t="s">
        <v>54</v>
      </c>
      <c r="B330" s="10" t="s">
        <v>20</v>
      </c>
      <c r="C330" s="11" t="s">
        <v>21</v>
      </c>
      <c r="D330" s="12"/>
      <c r="E330" s="13">
        <v>1</v>
      </c>
      <c r="F330" s="13">
        <v>1</v>
      </c>
      <c r="G330" s="12"/>
      <c r="H330" s="13">
        <v>41</v>
      </c>
      <c r="I330" s="13">
        <v>43</v>
      </c>
      <c r="J330" s="12"/>
      <c r="K330" s="13">
        <v>513</v>
      </c>
      <c r="L330" s="13">
        <v>513</v>
      </c>
      <c r="M330" s="12"/>
      <c r="N330" s="14">
        <v>21052</v>
      </c>
      <c r="O330" s="14">
        <v>22078</v>
      </c>
    </row>
    <row r="331" spans="1:15" x14ac:dyDescent="0.25">
      <c r="A331" s="479"/>
      <c r="B331" s="10" t="s">
        <v>20</v>
      </c>
      <c r="C331" s="11" t="s">
        <v>22</v>
      </c>
      <c r="D331" s="12"/>
      <c r="E331" s="12"/>
      <c r="F331" s="13">
        <v>1</v>
      </c>
      <c r="G331" s="12"/>
      <c r="H331" s="13">
        <v>44</v>
      </c>
      <c r="I331" s="13">
        <v>45</v>
      </c>
      <c r="J331" s="12"/>
      <c r="K331" s="12"/>
      <c r="L331" s="13">
        <v>485</v>
      </c>
      <c r="M331" s="12"/>
      <c r="N331" s="14">
        <v>21342</v>
      </c>
      <c r="O331" s="14">
        <v>21827</v>
      </c>
    </row>
    <row r="332" spans="1:15" x14ac:dyDescent="0.25">
      <c r="A332" s="479"/>
      <c r="B332" s="10" t="s">
        <v>23</v>
      </c>
      <c r="C332" s="11" t="s">
        <v>21</v>
      </c>
      <c r="D332" s="13">
        <v>4</v>
      </c>
      <c r="E332" s="13">
        <v>6</v>
      </c>
      <c r="F332" s="13">
        <v>95</v>
      </c>
      <c r="G332" s="12"/>
      <c r="H332" s="13">
        <v>345</v>
      </c>
      <c r="I332" s="13">
        <v>450</v>
      </c>
      <c r="J332" s="14">
        <v>1849</v>
      </c>
      <c r="K332" s="14">
        <v>2773</v>
      </c>
      <c r="L332" s="14">
        <v>43902</v>
      </c>
      <c r="M332" s="12"/>
      <c r="N332" s="14">
        <v>159434</v>
      </c>
      <c r="O332" s="14">
        <v>207958</v>
      </c>
    </row>
    <row r="333" spans="1:15" x14ac:dyDescent="0.25">
      <c r="A333" s="479"/>
      <c r="B333" s="10" t="s">
        <v>23</v>
      </c>
      <c r="C333" s="11" t="s">
        <v>22</v>
      </c>
      <c r="D333" s="13">
        <v>1</v>
      </c>
      <c r="E333" s="13">
        <v>5</v>
      </c>
      <c r="F333" s="13">
        <v>115</v>
      </c>
      <c r="G333" s="13">
        <v>1</v>
      </c>
      <c r="H333" s="13">
        <v>303</v>
      </c>
      <c r="I333" s="13">
        <v>425</v>
      </c>
      <c r="J333" s="13">
        <v>457</v>
      </c>
      <c r="K333" s="14">
        <v>2283</v>
      </c>
      <c r="L333" s="14">
        <v>52500</v>
      </c>
      <c r="M333" s="13">
        <v>457</v>
      </c>
      <c r="N333" s="14">
        <v>138326</v>
      </c>
      <c r="O333" s="14">
        <v>194023</v>
      </c>
    </row>
    <row r="334" spans="1:15" x14ac:dyDescent="0.25">
      <c r="A334" s="479"/>
      <c r="B334" s="10" t="s">
        <v>24</v>
      </c>
      <c r="C334" s="11" t="s">
        <v>21</v>
      </c>
      <c r="D334" s="12"/>
      <c r="E334" s="13">
        <v>7</v>
      </c>
      <c r="F334" s="13">
        <v>263</v>
      </c>
      <c r="G334" s="13">
        <v>4</v>
      </c>
      <c r="H334" s="14">
        <v>1072</v>
      </c>
      <c r="I334" s="14">
        <v>1346</v>
      </c>
      <c r="J334" s="12"/>
      <c r="K334" s="14">
        <v>2240</v>
      </c>
      <c r="L334" s="14">
        <v>84141</v>
      </c>
      <c r="M334" s="14">
        <v>1280</v>
      </c>
      <c r="N334" s="14">
        <v>342964</v>
      </c>
      <c r="O334" s="14">
        <v>430625</v>
      </c>
    </row>
    <row r="335" spans="1:15" x14ac:dyDescent="0.25">
      <c r="A335" s="479"/>
      <c r="B335" s="10" t="s">
        <v>24</v>
      </c>
      <c r="C335" s="11" t="s">
        <v>22</v>
      </c>
      <c r="D335" s="13">
        <v>2</v>
      </c>
      <c r="E335" s="13">
        <v>6</v>
      </c>
      <c r="F335" s="13">
        <v>249</v>
      </c>
      <c r="G335" s="13">
        <v>2</v>
      </c>
      <c r="H335" s="13">
        <v>965</v>
      </c>
      <c r="I335" s="14">
        <v>1224</v>
      </c>
      <c r="J335" s="13">
        <v>670</v>
      </c>
      <c r="K335" s="14">
        <v>2010</v>
      </c>
      <c r="L335" s="14">
        <v>83396</v>
      </c>
      <c r="M335" s="13">
        <v>670</v>
      </c>
      <c r="N335" s="14">
        <v>323202</v>
      </c>
      <c r="O335" s="14">
        <v>409948</v>
      </c>
    </row>
    <row r="336" spans="1:15" x14ac:dyDescent="0.25">
      <c r="A336" s="479"/>
      <c r="B336" s="10" t="s">
        <v>25</v>
      </c>
      <c r="C336" s="11" t="s">
        <v>21</v>
      </c>
      <c r="D336" s="13">
        <v>1</v>
      </c>
      <c r="E336" s="12"/>
      <c r="F336" s="13">
        <v>63</v>
      </c>
      <c r="G336" s="12"/>
      <c r="H336" s="13">
        <v>241</v>
      </c>
      <c r="I336" s="13">
        <v>305</v>
      </c>
      <c r="J336" s="13">
        <v>101</v>
      </c>
      <c r="K336" s="12"/>
      <c r="L336" s="14">
        <v>6343</v>
      </c>
      <c r="M336" s="12"/>
      <c r="N336" s="14">
        <v>24264</v>
      </c>
      <c r="O336" s="14">
        <v>30708</v>
      </c>
    </row>
    <row r="337" spans="1:15" x14ac:dyDescent="0.25">
      <c r="A337" s="479"/>
      <c r="B337" s="10" t="s">
        <v>25</v>
      </c>
      <c r="C337" s="11" t="s">
        <v>22</v>
      </c>
      <c r="D337" s="12"/>
      <c r="E337" s="13">
        <v>1</v>
      </c>
      <c r="F337" s="13">
        <v>39</v>
      </c>
      <c r="G337" s="13">
        <v>1</v>
      </c>
      <c r="H337" s="13">
        <v>187</v>
      </c>
      <c r="I337" s="13">
        <v>228</v>
      </c>
      <c r="J337" s="12"/>
      <c r="K337" s="13">
        <v>196</v>
      </c>
      <c r="L337" s="14">
        <v>7659</v>
      </c>
      <c r="M337" s="13">
        <v>196</v>
      </c>
      <c r="N337" s="14">
        <v>36724</v>
      </c>
      <c r="O337" s="14">
        <v>44775</v>
      </c>
    </row>
    <row r="338" spans="1:15" x14ac:dyDescent="0.25">
      <c r="A338" s="479"/>
      <c r="B338" s="10" t="s">
        <v>26</v>
      </c>
      <c r="C338" s="11" t="s">
        <v>21</v>
      </c>
      <c r="D338" s="13">
        <v>37</v>
      </c>
      <c r="E338" s="13">
        <v>68</v>
      </c>
      <c r="F338" s="14">
        <v>1247</v>
      </c>
      <c r="G338" s="13">
        <v>12</v>
      </c>
      <c r="H338" s="14">
        <v>4093</v>
      </c>
      <c r="I338" s="14">
        <v>5457</v>
      </c>
      <c r="J338" s="14">
        <v>3676</v>
      </c>
      <c r="K338" s="14">
        <v>6755</v>
      </c>
      <c r="L338" s="14">
        <v>123882</v>
      </c>
      <c r="M338" s="14">
        <v>1192</v>
      </c>
      <c r="N338" s="14">
        <v>406615</v>
      </c>
      <c r="O338" s="14">
        <v>542120</v>
      </c>
    </row>
    <row r="339" spans="1:15" x14ac:dyDescent="0.25">
      <c r="A339" s="479"/>
      <c r="B339" s="10" t="s">
        <v>27</v>
      </c>
      <c r="C339" s="11" t="s">
        <v>22</v>
      </c>
      <c r="D339" s="13">
        <v>20</v>
      </c>
      <c r="E339" s="13">
        <v>32</v>
      </c>
      <c r="F339" s="14">
        <v>1011</v>
      </c>
      <c r="G339" s="13">
        <v>3</v>
      </c>
      <c r="H339" s="14">
        <v>2937</v>
      </c>
      <c r="I339" s="14">
        <v>4003</v>
      </c>
      <c r="J339" s="14">
        <v>4049</v>
      </c>
      <c r="K339" s="14">
        <v>6479</v>
      </c>
      <c r="L339" s="14">
        <v>204700</v>
      </c>
      <c r="M339" s="13">
        <v>607</v>
      </c>
      <c r="N339" s="14">
        <v>594663</v>
      </c>
      <c r="O339" s="14">
        <v>810498</v>
      </c>
    </row>
    <row r="340" spans="1:15" x14ac:dyDescent="0.25">
      <c r="A340" s="479"/>
      <c r="B340" s="10" t="s">
        <v>28</v>
      </c>
      <c r="C340" s="11" t="s">
        <v>21</v>
      </c>
      <c r="D340" s="13">
        <v>1</v>
      </c>
      <c r="E340" s="13">
        <v>3</v>
      </c>
      <c r="F340" s="13">
        <v>434</v>
      </c>
      <c r="G340" s="12"/>
      <c r="H340" s="14">
        <v>1388</v>
      </c>
      <c r="I340" s="14">
        <v>1826</v>
      </c>
      <c r="J340" s="13">
        <v>173</v>
      </c>
      <c r="K340" s="13">
        <v>518</v>
      </c>
      <c r="L340" s="14">
        <v>74875</v>
      </c>
      <c r="M340" s="12"/>
      <c r="N340" s="14">
        <v>239463</v>
      </c>
      <c r="O340" s="14">
        <v>315029</v>
      </c>
    </row>
    <row r="341" spans="1:15" x14ac:dyDescent="0.25">
      <c r="A341" s="479"/>
      <c r="B341" s="10" t="s">
        <v>29</v>
      </c>
      <c r="C341" s="11" t="s">
        <v>22</v>
      </c>
      <c r="D341" s="13">
        <v>4</v>
      </c>
      <c r="E341" s="13">
        <v>14</v>
      </c>
      <c r="F341" s="13">
        <v>854</v>
      </c>
      <c r="G341" s="13">
        <v>4</v>
      </c>
      <c r="H341" s="14">
        <v>3074</v>
      </c>
      <c r="I341" s="14">
        <v>3950</v>
      </c>
      <c r="J341" s="13">
        <v>885</v>
      </c>
      <c r="K341" s="14">
        <v>3097</v>
      </c>
      <c r="L341" s="14">
        <v>188916</v>
      </c>
      <c r="M341" s="13">
        <v>885</v>
      </c>
      <c r="N341" s="14">
        <v>680008</v>
      </c>
      <c r="O341" s="14">
        <v>873791</v>
      </c>
    </row>
    <row r="342" spans="1:15" x14ac:dyDescent="0.25">
      <c r="A342" s="479"/>
      <c r="B342" s="480" t="s">
        <v>18</v>
      </c>
      <c r="C342" s="480"/>
      <c r="D342" s="13">
        <v>70</v>
      </c>
      <c r="E342" s="13">
        <v>143</v>
      </c>
      <c r="F342" s="14">
        <v>4372</v>
      </c>
      <c r="G342" s="13">
        <v>27</v>
      </c>
      <c r="H342" s="14">
        <v>14690</v>
      </c>
      <c r="I342" s="158">
        <v>19302</v>
      </c>
      <c r="J342" s="14">
        <v>11860</v>
      </c>
      <c r="K342" s="14">
        <v>26864</v>
      </c>
      <c r="L342" s="14">
        <v>871312</v>
      </c>
      <c r="M342" s="14">
        <v>5287</v>
      </c>
      <c r="N342" s="14">
        <v>2988057</v>
      </c>
      <c r="O342" s="160">
        <v>3903380</v>
      </c>
    </row>
    <row r="343" spans="1:15" x14ac:dyDescent="0.25">
      <c r="A343" s="479" t="s">
        <v>55</v>
      </c>
      <c r="B343" s="10" t="s">
        <v>20</v>
      </c>
      <c r="C343" s="11" t="s">
        <v>21</v>
      </c>
      <c r="D343" s="13">
        <v>67</v>
      </c>
      <c r="E343" s="13">
        <v>1</v>
      </c>
      <c r="F343" s="12"/>
      <c r="G343" s="12"/>
      <c r="H343" s="12"/>
      <c r="I343" s="13">
        <v>68</v>
      </c>
      <c r="J343" s="14">
        <v>35420</v>
      </c>
      <c r="K343" s="13">
        <v>529</v>
      </c>
      <c r="L343" s="12"/>
      <c r="M343" s="12"/>
      <c r="N343" s="12"/>
      <c r="O343" s="14">
        <v>35949</v>
      </c>
    </row>
    <row r="344" spans="1:15" x14ac:dyDescent="0.25">
      <c r="A344" s="479"/>
      <c r="B344" s="10" t="s">
        <v>20</v>
      </c>
      <c r="C344" s="11" t="s">
        <v>22</v>
      </c>
      <c r="D344" s="13">
        <v>52</v>
      </c>
      <c r="E344" s="12"/>
      <c r="F344" s="13">
        <v>1</v>
      </c>
      <c r="G344" s="13">
        <v>1</v>
      </c>
      <c r="H344" s="12"/>
      <c r="I344" s="13">
        <v>54</v>
      </c>
      <c r="J344" s="14">
        <v>25969</v>
      </c>
      <c r="K344" s="12"/>
      <c r="L344" s="13">
        <v>499</v>
      </c>
      <c r="M344" s="13">
        <v>499</v>
      </c>
      <c r="N344" s="12"/>
      <c r="O344" s="14">
        <v>26967</v>
      </c>
    </row>
    <row r="345" spans="1:15" x14ac:dyDescent="0.25">
      <c r="A345" s="479"/>
      <c r="B345" s="10" t="s">
        <v>23</v>
      </c>
      <c r="C345" s="11" t="s">
        <v>21</v>
      </c>
      <c r="D345" s="13">
        <v>376</v>
      </c>
      <c r="E345" s="13">
        <v>9</v>
      </c>
      <c r="F345" s="13">
        <v>7</v>
      </c>
      <c r="G345" s="13">
        <v>15</v>
      </c>
      <c r="H345" s="13">
        <v>3</v>
      </c>
      <c r="I345" s="13">
        <v>410</v>
      </c>
      <c r="J345" s="14">
        <v>178900</v>
      </c>
      <c r="K345" s="14">
        <v>4282</v>
      </c>
      <c r="L345" s="14">
        <v>3331</v>
      </c>
      <c r="M345" s="14">
        <v>7137</v>
      </c>
      <c r="N345" s="14">
        <v>1427</v>
      </c>
      <c r="O345" s="14">
        <v>195077</v>
      </c>
    </row>
    <row r="346" spans="1:15" x14ac:dyDescent="0.25">
      <c r="A346" s="479"/>
      <c r="B346" s="10" t="s">
        <v>23</v>
      </c>
      <c r="C346" s="11" t="s">
        <v>22</v>
      </c>
      <c r="D346" s="13">
        <v>357</v>
      </c>
      <c r="E346" s="13">
        <v>3</v>
      </c>
      <c r="F346" s="13">
        <v>4</v>
      </c>
      <c r="G346" s="13">
        <v>5</v>
      </c>
      <c r="H346" s="13">
        <v>1</v>
      </c>
      <c r="I346" s="13">
        <v>370</v>
      </c>
      <c r="J346" s="14">
        <v>167800</v>
      </c>
      <c r="K346" s="14">
        <v>1410</v>
      </c>
      <c r="L346" s="14">
        <v>1880</v>
      </c>
      <c r="M346" s="14">
        <v>2350</v>
      </c>
      <c r="N346" s="13">
        <v>470</v>
      </c>
      <c r="O346" s="14">
        <v>173910</v>
      </c>
    </row>
    <row r="347" spans="1:15" x14ac:dyDescent="0.25">
      <c r="A347" s="479"/>
      <c r="B347" s="10" t="s">
        <v>24</v>
      </c>
      <c r="C347" s="11" t="s">
        <v>21</v>
      </c>
      <c r="D347" s="14">
        <v>1238</v>
      </c>
      <c r="E347" s="13">
        <v>16</v>
      </c>
      <c r="F347" s="13">
        <v>25</v>
      </c>
      <c r="G347" s="13">
        <v>24</v>
      </c>
      <c r="H347" s="13">
        <v>4</v>
      </c>
      <c r="I347" s="14">
        <v>1307</v>
      </c>
      <c r="J347" s="14">
        <v>407790</v>
      </c>
      <c r="K347" s="14">
        <v>5270</v>
      </c>
      <c r="L347" s="14">
        <v>8235</v>
      </c>
      <c r="M347" s="14">
        <v>7905</v>
      </c>
      <c r="N347" s="14">
        <v>1318</v>
      </c>
      <c r="O347" s="14">
        <v>430518</v>
      </c>
    </row>
    <row r="348" spans="1:15" x14ac:dyDescent="0.25">
      <c r="A348" s="479"/>
      <c r="B348" s="10" t="s">
        <v>24</v>
      </c>
      <c r="C348" s="11" t="s">
        <v>22</v>
      </c>
      <c r="D348" s="14">
        <v>1121</v>
      </c>
      <c r="E348" s="13">
        <v>14</v>
      </c>
      <c r="F348" s="13">
        <v>23</v>
      </c>
      <c r="G348" s="13">
        <v>13</v>
      </c>
      <c r="H348" s="13">
        <v>9</v>
      </c>
      <c r="I348" s="14">
        <v>1180</v>
      </c>
      <c r="J348" s="14">
        <v>386558</v>
      </c>
      <c r="K348" s="14">
        <v>4828</v>
      </c>
      <c r="L348" s="14">
        <v>7931</v>
      </c>
      <c r="M348" s="14">
        <v>4483</v>
      </c>
      <c r="N348" s="14">
        <v>3103</v>
      </c>
      <c r="O348" s="14">
        <v>406903</v>
      </c>
    </row>
    <row r="349" spans="1:15" x14ac:dyDescent="0.25">
      <c r="A349" s="479"/>
      <c r="B349" s="10" t="s">
        <v>25</v>
      </c>
      <c r="C349" s="11" t="s">
        <v>21</v>
      </c>
      <c r="D349" s="13">
        <v>181</v>
      </c>
      <c r="E349" s="13">
        <v>2</v>
      </c>
      <c r="F349" s="13">
        <v>4</v>
      </c>
      <c r="G349" s="13">
        <v>2</v>
      </c>
      <c r="H349" s="13">
        <v>1</v>
      </c>
      <c r="I349" s="13">
        <v>190</v>
      </c>
      <c r="J349" s="14">
        <v>18763</v>
      </c>
      <c r="K349" s="13">
        <v>207</v>
      </c>
      <c r="L349" s="13">
        <v>415</v>
      </c>
      <c r="M349" s="13">
        <v>207</v>
      </c>
      <c r="N349" s="13">
        <v>104</v>
      </c>
      <c r="O349" s="14">
        <v>19696</v>
      </c>
    </row>
    <row r="350" spans="1:15" x14ac:dyDescent="0.25">
      <c r="A350" s="479"/>
      <c r="B350" s="10" t="s">
        <v>25</v>
      </c>
      <c r="C350" s="11" t="s">
        <v>22</v>
      </c>
      <c r="D350" s="13">
        <v>109</v>
      </c>
      <c r="E350" s="13">
        <v>2</v>
      </c>
      <c r="F350" s="13">
        <v>4</v>
      </c>
      <c r="G350" s="13">
        <v>4</v>
      </c>
      <c r="H350" s="13">
        <v>1</v>
      </c>
      <c r="I350" s="13">
        <v>120</v>
      </c>
      <c r="J350" s="14">
        <v>22039</v>
      </c>
      <c r="K350" s="13">
        <v>404</v>
      </c>
      <c r="L350" s="13">
        <v>809</v>
      </c>
      <c r="M350" s="13">
        <v>809</v>
      </c>
      <c r="N350" s="13">
        <v>202</v>
      </c>
      <c r="O350" s="14">
        <v>24263</v>
      </c>
    </row>
    <row r="351" spans="1:15" x14ac:dyDescent="0.25">
      <c r="A351" s="479"/>
      <c r="B351" s="10" t="s">
        <v>26</v>
      </c>
      <c r="C351" s="11" t="s">
        <v>21</v>
      </c>
      <c r="D351" s="14">
        <v>4244</v>
      </c>
      <c r="E351" s="13">
        <v>142</v>
      </c>
      <c r="F351" s="13">
        <v>162</v>
      </c>
      <c r="G351" s="13">
        <v>72</v>
      </c>
      <c r="H351" s="13">
        <v>24</v>
      </c>
      <c r="I351" s="14">
        <v>4644</v>
      </c>
      <c r="J351" s="14">
        <v>434090</v>
      </c>
      <c r="K351" s="14">
        <v>14524</v>
      </c>
      <c r="L351" s="14">
        <v>16570</v>
      </c>
      <c r="M351" s="14">
        <v>7364</v>
      </c>
      <c r="N351" s="14">
        <v>2455</v>
      </c>
      <c r="O351" s="14">
        <v>475003</v>
      </c>
    </row>
    <row r="352" spans="1:15" x14ac:dyDescent="0.25">
      <c r="A352" s="479"/>
      <c r="B352" s="10" t="s">
        <v>27</v>
      </c>
      <c r="C352" s="11" t="s">
        <v>22</v>
      </c>
      <c r="D352" s="14">
        <v>3323</v>
      </c>
      <c r="E352" s="13">
        <v>69</v>
      </c>
      <c r="F352" s="13">
        <v>110</v>
      </c>
      <c r="G352" s="13">
        <v>66</v>
      </c>
      <c r="H352" s="13">
        <v>22</v>
      </c>
      <c r="I352" s="14">
        <v>3590</v>
      </c>
      <c r="J352" s="14">
        <v>692724</v>
      </c>
      <c r="K352" s="14">
        <v>14384</v>
      </c>
      <c r="L352" s="14">
        <v>22931</v>
      </c>
      <c r="M352" s="14">
        <v>13759</v>
      </c>
      <c r="N352" s="14">
        <v>4586</v>
      </c>
      <c r="O352" s="14">
        <v>748384</v>
      </c>
    </row>
    <row r="353" spans="1:15" x14ac:dyDescent="0.25">
      <c r="A353" s="479"/>
      <c r="B353" s="10" t="s">
        <v>28</v>
      </c>
      <c r="C353" s="11" t="s">
        <v>21</v>
      </c>
      <c r="D353" s="14">
        <v>1260</v>
      </c>
      <c r="E353" s="13">
        <v>10</v>
      </c>
      <c r="F353" s="13">
        <v>13</v>
      </c>
      <c r="G353" s="13">
        <v>6</v>
      </c>
      <c r="H353" s="13">
        <v>1</v>
      </c>
      <c r="I353" s="14">
        <v>1290</v>
      </c>
      <c r="J353" s="14">
        <v>223811</v>
      </c>
      <c r="K353" s="14">
        <v>1776</v>
      </c>
      <c r="L353" s="14">
        <v>2309</v>
      </c>
      <c r="M353" s="14">
        <v>1066</v>
      </c>
      <c r="N353" s="13">
        <v>178</v>
      </c>
      <c r="O353" s="14">
        <v>229140</v>
      </c>
    </row>
    <row r="354" spans="1:15" x14ac:dyDescent="0.25">
      <c r="A354" s="479"/>
      <c r="B354" s="10" t="s">
        <v>29</v>
      </c>
      <c r="C354" s="11" t="s">
        <v>22</v>
      </c>
      <c r="D354" s="14">
        <v>2813</v>
      </c>
      <c r="E354" s="13">
        <v>20</v>
      </c>
      <c r="F354" s="13">
        <v>26</v>
      </c>
      <c r="G354" s="13">
        <v>7</v>
      </c>
      <c r="H354" s="13">
        <v>2</v>
      </c>
      <c r="I354" s="14">
        <v>2868</v>
      </c>
      <c r="J354" s="14">
        <v>640682</v>
      </c>
      <c r="K354" s="14">
        <v>4555</v>
      </c>
      <c r="L354" s="14">
        <v>5922</v>
      </c>
      <c r="M354" s="14">
        <v>1594</v>
      </c>
      <c r="N354" s="13">
        <v>456</v>
      </c>
      <c r="O354" s="14">
        <v>653209</v>
      </c>
    </row>
    <row r="355" spans="1:15" x14ac:dyDescent="0.25">
      <c r="A355" s="479"/>
      <c r="B355" s="480" t="s">
        <v>18</v>
      </c>
      <c r="C355" s="480"/>
      <c r="D355" s="14">
        <v>15141</v>
      </c>
      <c r="E355" s="13">
        <v>288</v>
      </c>
      <c r="F355" s="13">
        <v>379</v>
      </c>
      <c r="G355" s="13">
        <v>215</v>
      </c>
      <c r="H355" s="13">
        <v>68</v>
      </c>
      <c r="I355" s="158">
        <v>16091</v>
      </c>
      <c r="J355" s="14">
        <v>3234546</v>
      </c>
      <c r="K355" s="14">
        <v>52169</v>
      </c>
      <c r="L355" s="14">
        <v>70832</v>
      </c>
      <c r="M355" s="14">
        <v>47173</v>
      </c>
      <c r="N355" s="14">
        <v>14299</v>
      </c>
      <c r="O355" s="160">
        <v>3419019</v>
      </c>
    </row>
    <row r="356" spans="1:15" x14ac:dyDescent="0.25">
      <c r="A356" s="479" t="s">
        <v>56</v>
      </c>
      <c r="B356" s="10" t="s">
        <v>20</v>
      </c>
      <c r="C356" s="11" t="s">
        <v>21</v>
      </c>
      <c r="D356" s="13">
        <v>149</v>
      </c>
      <c r="E356" s="13">
        <v>3</v>
      </c>
      <c r="F356" s="13">
        <v>23</v>
      </c>
      <c r="G356" s="12"/>
      <c r="H356" s="12"/>
      <c r="I356" s="13">
        <v>175</v>
      </c>
      <c r="J356" s="14">
        <v>75451</v>
      </c>
      <c r="K356" s="14">
        <v>1519</v>
      </c>
      <c r="L356" s="14">
        <v>11647</v>
      </c>
      <c r="M356" s="12"/>
      <c r="N356" s="12"/>
      <c r="O356" s="14">
        <v>88617</v>
      </c>
    </row>
    <row r="357" spans="1:15" x14ac:dyDescent="0.25">
      <c r="A357" s="479"/>
      <c r="B357" s="10" t="s">
        <v>20</v>
      </c>
      <c r="C357" s="11" t="s">
        <v>22</v>
      </c>
      <c r="D357" s="13">
        <v>126</v>
      </c>
      <c r="E357" s="13">
        <v>1</v>
      </c>
      <c r="F357" s="13">
        <v>21</v>
      </c>
      <c r="G357" s="13">
        <v>1</v>
      </c>
      <c r="H357" s="12"/>
      <c r="I357" s="13">
        <v>149</v>
      </c>
      <c r="J357" s="14">
        <v>60272</v>
      </c>
      <c r="K357" s="13">
        <v>478</v>
      </c>
      <c r="L357" s="14">
        <v>10045</v>
      </c>
      <c r="M357" s="13">
        <v>478</v>
      </c>
      <c r="N357" s="12"/>
      <c r="O357" s="14">
        <v>71273</v>
      </c>
    </row>
    <row r="358" spans="1:15" x14ac:dyDescent="0.25">
      <c r="A358" s="479"/>
      <c r="B358" s="10" t="s">
        <v>23</v>
      </c>
      <c r="C358" s="11" t="s">
        <v>21</v>
      </c>
      <c r="D358" s="14">
        <v>1093</v>
      </c>
      <c r="E358" s="13">
        <v>23</v>
      </c>
      <c r="F358" s="13">
        <v>76</v>
      </c>
      <c r="G358" s="13">
        <v>7</v>
      </c>
      <c r="H358" s="12"/>
      <c r="I358" s="14">
        <v>1199</v>
      </c>
      <c r="J358" s="14">
        <v>498130</v>
      </c>
      <c r="K358" s="14">
        <v>10482</v>
      </c>
      <c r="L358" s="14">
        <v>34637</v>
      </c>
      <c r="M358" s="14">
        <v>3190</v>
      </c>
      <c r="N358" s="12"/>
      <c r="O358" s="14">
        <v>546439</v>
      </c>
    </row>
    <row r="359" spans="1:15" x14ac:dyDescent="0.25">
      <c r="A359" s="479"/>
      <c r="B359" s="10" t="s">
        <v>23</v>
      </c>
      <c r="C359" s="11" t="s">
        <v>22</v>
      </c>
      <c r="D359" s="14">
        <v>1082</v>
      </c>
      <c r="E359" s="13">
        <v>24</v>
      </c>
      <c r="F359" s="13">
        <v>90</v>
      </c>
      <c r="G359" s="13">
        <v>7</v>
      </c>
      <c r="H359" s="13">
        <v>1</v>
      </c>
      <c r="I359" s="14">
        <v>1204</v>
      </c>
      <c r="J359" s="14">
        <v>487136</v>
      </c>
      <c r="K359" s="14">
        <v>10805</v>
      </c>
      <c r="L359" s="14">
        <v>40520</v>
      </c>
      <c r="M359" s="14">
        <v>3152</v>
      </c>
      <c r="N359" s="13">
        <v>450</v>
      </c>
      <c r="O359" s="14">
        <v>542063</v>
      </c>
    </row>
    <row r="360" spans="1:15" x14ac:dyDescent="0.25">
      <c r="A360" s="479"/>
      <c r="B360" s="10" t="s">
        <v>24</v>
      </c>
      <c r="C360" s="11" t="s">
        <v>21</v>
      </c>
      <c r="D360" s="14">
        <v>3116</v>
      </c>
      <c r="E360" s="13">
        <v>103</v>
      </c>
      <c r="F360" s="13">
        <v>405</v>
      </c>
      <c r="G360" s="13">
        <v>56</v>
      </c>
      <c r="H360" s="13">
        <v>5</v>
      </c>
      <c r="I360" s="14">
        <v>3685</v>
      </c>
      <c r="J360" s="14">
        <v>983135</v>
      </c>
      <c r="K360" s="14">
        <v>32498</v>
      </c>
      <c r="L360" s="14">
        <v>127782</v>
      </c>
      <c r="M360" s="14">
        <v>17669</v>
      </c>
      <c r="N360" s="14">
        <v>1578</v>
      </c>
      <c r="O360" s="14">
        <v>1162662</v>
      </c>
    </row>
    <row r="361" spans="1:15" x14ac:dyDescent="0.25">
      <c r="A361" s="479"/>
      <c r="B361" s="10" t="s">
        <v>24</v>
      </c>
      <c r="C361" s="11" t="s">
        <v>22</v>
      </c>
      <c r="D361" s="14">
        <v>2863</v>
      </c>
      <c r="E361" s="13">
        <v>100</v>
      </c>
      <c r="F361" s="13">
        <v>415</v>
      </c>
      <c r="G361" s="13">
        <v>52</v>
      </c>
      <c r="H361" s="13">
        <v>3</v>
      </c>
      <c r="I361" s="14">
        <v>3433</v>
      </c>
      <c r="J361" s="14">
        <v>945649</v>
      </c>
      <c r="K361" s="14">
        <v>33030</v>
      </c>
      <c r="L361" s="14">
        <v>137075</v>
      </c>
      <c r="M361" s="14">
        <v>17176</v>
      </c>
      <c r="N361" s="13">
        <v>991</v>
      </c>
      <c r="O361" s="14">
        <v>1133921</v>
      </c>
    </row>
    <row r="362" spans="1:15" x14ac:dyDescent="0.25">
      <c r="A362" s="479"/>
      <c r="B362" s="10" t="s">
        <v>25</v>
      </c>
      <c r="C362" s="11" t="s">
        <v>21</v>
      </c>
      <c r="D362" s="13">
        <v>484</v>
      </c>
      <c r="E362" s="13">
        <v>8</v>
      </c>
      <c r="F362" s="13">
        <v>122</v>
      </c>
      <c r="G362" s="13">
        <v>18</v>
      </c>
      <c r="H362" s="13">
        <v>2</v>
      </c>
      <c r="I362" s="13">
        <v>634</v>
      </c>
      <c r="J362" s="14">
        <v>48057</v>
      </c>
      <c r="K362" s="13">
        <v>794</v>
      </c>
      <c r="L362" s="14">
        <v>12114</v>
      </c>
      <c r="M362" s="14">
        <v>1787</v>
      </c>
      <c r="N362" s="13">
        <v>199</v>
      </c>
      <c r="O362" s="14">
        <v>62951</v>
      </c>
    </row>
    <row r="363" spans="1:15" x14ac:dyDescent="0.25">
      <c r="A363" s="479"/>
      <c r="B363" s="10" t="s">
        <v>25</v>
      </c>
      <c r="C363" s="11" t="s">
        <v>22</v>
      </c>
      <c r="D363" s="13">
        <v>426</v>
      </c>
      <c r="E363" s="13">
        <v>29</v>
      </c>
      <c r="F363" s="13">
        <v>76</v>
      </c>
      <c r="G363" s="13">
        <v>11</v>
      </c>
      <c r="H363" s="12"/>
      <c r="I363" s="13">
        <v>542</v>
      </c>
      <c r="J363" s="14">
        <v>82506</v>
      </c>
      <c r="K363" s="14">
        <v>5617</v>
      </c>
      <c r="L363" s="14">
        <v>14719</v>
      </c>
      <c r="M363" s="14">
        <v>2130</v>
      </c>
      <c r="N363" s="12"/>
      <c r="O363" s="14">
        <v>104972</v>
      </c>
    </row>
    <row r="364" spans="1:15" x14ac:dyDescent="0.25">
      <c r="A364" s="479"/>
      <c r="B364" s="10" t="s">
        <v>26</v>
      </c>
      <c r="C364" s="11" t="s">
        <v>21</v>
      </c>
      <c r="D364" s="14">
        <v>6996</v>
      </c>
      <c r="E364" s="13">
        <v>359</v>
      </c>
      <c r="F364" s="14">
        <v>1997</v>
      </c>
      <c r="G364" s="14">
        <v>2203</v>
      </c>
      <c r="H364" s="13">
        <v>27</v>
      </c>
      <c r="I364" s="14">
        <v>11582</v>
      </c>
      <c r="J364" s="14">
        <v>685415</v>
      </c>
      <c r="K364" s="14">
        <v>35172</v>
      </c>
      <c r="L364" s="14">
        <v>195651</v>
      </c>
      <c r="M364" s="14">
        <v>215833</v>
      </c>
      <c r="N364" s="14">
        <v>2645</v>
      </c>
      <c r="O364" s="14">
        <v>1134716</v>
      </c>
    </row>
    <row r="365" spans="1:15" x14ac:dyDescent="0.25">
      <c r="A365" s="479"/>
      <c r="B365" s="10" t="s">
        <v>27</v>
      </c>
      <c r="C365" s="11" t="s">
        <v>22</v>
      </c>
      <c r="D365" s="14">
        <v>7931</v>
      </c>
      <c r="E365" s="13">
        <v>237</v>
      </c>
      <c r="F365" s="14">
        <v>1533</v>
      </c>
      <c r="G365" s="13">
        <v>560</v>
      </c>
      <c r="H365" s="13">
        <v>25</v>
      </c>
      <c r="I365" s="14">
        <v>10286</v>
      </c>
      <c r="J365" s="14">
        <v>1583642</v>
      </c>
      <c r="K365" s="14">
        <v>47324</v>
      </c>
      <c r="L365" s="14">
        <v>306106</v>
      </c>
      <c r="M365" s="14">
        <v>111819</v>
      </c>
      <c r="N365" s="14">
        <v>4992</v>
      </c>
      <c r="O365" s="14">
        <v>2053883</v>
      </c>
    </row>
    <row r="366" spans="1:15" x14ac:dyDescent="0.25">
      <c r="A366" s="479"/>
      <c r="B366" s="10" t="s">
        <v>28</v>
      </c>
      <c r="C366" s="11" t="s">
        <v>21</v>
      </c>
      <c r="D366" s="14">
        <v>2472</v>
      </c>
      <c r="E366" s="13">
        <v>55</v>
      </c>
      <c r="F366" s="13">
        <v>718</v>
      </c>
      <c r="G366" s="13">
        <v>208</v>
      </c>
      <c r="H366" s="13">
        <v>4</v>
      </c>
      <c r="I366" s="14">
        <v>3457</v>
      </c>
      <c r="J366" s="14">
        <v>420591</v>
      </c>
      <c r="K366" s="14">
        <v>9358</v>
      </c>
      <c r="L366" s="14">
        <v>122162</v>
      </c>
      <c r="M366" s="14">
        <v>35389</v>
      </c>
      <c r="N366" s="13">
        <v>681</v>
      </c>
      <c r="O366" s="14">
        <v>588181</v>
      </c>
    </row>
    <row r="367" spans="1:15" x14ac:dyDescent="0.25">
      <c r="A367" s="479"/>
      <c r="B367" s="10" t="s">
        <v>29</v>
      </c>
      <c r="C367" s="11" t="s">
        <v>22</v>
      </c>
      <c r="D367" s="14">
        <v>6380</v>
      </c>
      <c r="E367" s="13">
        <v>83</v>
      </c>
      <c r="F367" s="14">
        <v>1805</v>
      </c>
      <c r="G367" s="13">
        <v>166</v>
      </c>
      <c r="H367" s="13">
        <v>9</v>
      </c>
      <c r="I367" s="14">
        <v>8443</v>
      </c>
      <c r="J367" s="14">
        <v>1391851</v>
      </c>
      <c r="K367" s="14">
        <v>18107</v>
      </c>
      <c r="L367" s="14">
        <v>393776</v>
      </c>
      <c r="M367" s="14">
        <v>36214</v>
      </c>
      <c r="N367" s="14">
        <v>1963</v>
      </c>
      <c r="O367" s="14">
        <v>1841911</v>
      </c>
    </row>
    <row r="368" spans="1:15" x14ac:dyDescent="0.25">
      <c r="A368" s="479"/>
      <c r="B368" s="480" t="s">
        <v>18</v>
      </c>
      <c r="C368" s="480"/>
      <c r="D368" s="14">
        <v>33118</v>
      </c>
      <c r="E368" s="14">
        <v>1025</v>
      </c>
      <c r="F368" s="14">
        <v>7281</v>
      </c>
      <c r="G368" s="14">
        <v>3289</v>
      </c>
      <c r="H368" s="13">
        <v>76</v>
      </c>
      <c r="I368" s="158">
        <v>44789</v>
      </c>
      <c r="J368" s="14">
        <v>7261835</v>
      </c>
      <c r="K368" s="14">
        <v>205184</v>
      </c>
      <c r="L368" s="14">
        <v>1406234</v>
      </c>
      <c r="M368" s="14">
        <v>444837</v>
      </c>
      <c r="N368" s="14">
        <v>13499</v>
      </c>
      <c r="O368" s="160">
        <v>9331589</v>
      </c>
    </row>
    <row r="369" spans="1:15" x14ac:dyDescent="0.25">
      <c r="A369" s="479" t="s">
        <v>57</v>
      </c>
      <c r="B369" s="10" t="s">
        <v>20</v>
      </c>
      <c r="C369" s="11" t="s">
        <v>21</v>
      </c>
      <c r="D369" s="13">
        <v>2</v>
      </c>
      <c r="E369" s="13">
        <v>1</v>
      </c>
      <c r="F369" s="13">
        <v>24</v>
      </c>
      <c r="G369" s="13">
        <v>1</v>
      </c>
      <c r="H369" s="13">
        <v>27</v>
      </c>
      <c r="I369" s="13">
        <v>55</v>
      </c>
      <c r="J369" s="14">
        <v>1102</v>
      </c>
      <c r="K369" s="13">
        <v>551</v>
      </c>
      <c r="L369" s="14">
        <v>13223</v>
      </c>
      <c r="M369" s="13">
        <v>551</v>
      </c>
      <c r="N369" s="14">
        <v>14875</v>
      </c>
      <c r="O369" s="14">
        <v>30302</v>
      </c>
    </row>
    <row r="370" spans="1:15" x14ac:dyDescent="0.25">
      <c r="A370" s="479"/>
      <c r="B370" s="10" t="s">
        <v>20</v>
      </c>
      <c r="C370" s="11" t="s">
        <v>22</v>
      </c>
      <c r="D370" s="12"/>
      <c r="E370" s="12"/>
      <c r="F370" s="13">
        <v>18</v>
      </c>
      <c r="G370" s="12"/>
      <c r="H370" s="13">
        <v>27</v>
      </c>
      <c r="I370" s="13">
        <v>45</v>
      </c>
      <c r="J370" s="12"/>
      <c r="K370" s="12"/>
      <c r="L370" s="14">
        <v>9368</v>
      </c>
      <c r="M370" s="12"/>
      <c r="N370" s="14">
        <v>14052</v>
      </c>
      <c r="O370" s="14">
        <v>23420</v>
      </c>
    </row>
    <row r="371" spans="1:15" x14ac:dyDescent="0.25">
      <c r="A371" s="479"/>
      <c r="B371" s="10" t="s">
        <v>23</v>
      </c>
      <c r="C371" s="11" t="s">
        <v>21</v>
      </c>
      <c r="D371" s="13">
        <v>9</v>
      </c>
      <c r="E371" s="13">
        <v>4</v>
      </c>
      <c r="F371" s="13">
        <v>188</v>
      </c>
      <c r="G371" s="13">
        <v>2</v>
      </c>
      <c r="H371" s="13">
        <v>140</v>
      </c>
      <c r="I371" s="13">
        <v>343</v>
      </c>
      <c r="J371" s="14">
        <v>4463</v>
      </c>
      <c r="K371" s="14">
        <v>1983</v>
      </c>
      <c r="L371" s="14">
        <v>93220</v>
      </c>
      <c r="M371" s="13">
        <v>992</v>
      </c>
      <c r="N371" s="14">
        <v>69419</v>
      </c>
      <c r="O371" s="14">
        <v>170077</v>
      </c>
    </row>
    <row r="372" spans="1:15" x14ac:dyDescent="0.25">
      <c r="A372" s="479"/>
      <c r="B372" s="10" t="s">
        <v>23</v>
      </c>
      <c r="C372" s="11" t="s">
        <v>22</v>
      </c>
      <c r="D372" s="13">
        <v>7</v>
      </c>
      <c r="E372" s="13">
        <v>1</v>
      </c>
      <c r="F372" s="13">
        <v>180</v>
      </c>
      <c r="G372" s="13">
        <v>1</v>
      </c>
      <c r="H372" s="13">
        <v>122</v>
      </c>
      <c r="I372" s="13">
        <v>311</v>
      </c>
      <c r="J372" s="14">
        <v>3429</v>
      </c>
      <c r="K372" s="13">
        <v>490</v>
      </c>
      <c r="L372" s="14">
        <v>88171</v>
      </c>
      <c r="M372" s="13">
        <v>490</v>
      </c>
      <c r="N372" s="14">
        <v>59760</v>
      </c>
      <c r="O372" s="14">
        <v>152340</v>
      </c>
    </row>
    <row r="373" spans="1:15" x14ac:dyDescent="0.25">
      <c r="A373" s="479"/>
      <c r="B373" s="10" t="s">
        <v>24</v>
      </c>
      <c r="C373" s="11" t="s">
        <v>21</v>
      </c>
      <c r="D373" s="13">
        <v>18</v>
      </c>
      <c r="E373" s="13">
        <v>6</v>
      </c>
      <c r="F373" s="13">
        <v>429</v>
      </c>
      <c r="G373" s="13">
        <v>2</v>
      </c>
      <c r="H373" s="13">
        <v>562</v>
      </c>
      <c r="I373" s="14">
        <v>1017</v>
      </c>
      <c r="J373" s="14">
        <v>6179</v>
      </c>
      <c r="K373" s="14">
        <v>2060</v>
      </c>
      <c r="L373" s="14">
        <v>147266</v>
      </c>
      <c r="M373" s="13">
        <v>687</v>
      </c>
      <c r="N373" s="14">
        <v>192922</v>
      </c>
      <c r="O373" s="14">
        <v>349114</v>
      </c>
    </row>
    <row r="374" spans="1:15" x14ac:dyDescent="0.25">
      <c r="A374" s="479"/>
      <c r="B374" s="10" t="s">
        <v>24</v>
      </c>
      <c r="C374" s="11" t="s">
        <v>22</v>
      </c>
      <c r="D374" s="13">
        <v>7</v>
      </c>
      <c r="E374" s="13">
        <v>6</v>
      </c>
      <c r="F374" s="13">
        <v>394</v>
      </c>
      <c r="G374" s="13">
        <v>1</v>
      </c>
      <c r="H374" s="13">
        <v>538</v>
      </c>
      <c r="I374" s="13">
        <v>946</v>
      </c>
      <c r="J374" s="14">
        <v>2516</v>
      </c>
      <c r="K374" s="14">
        <v>2156</v>
      </c>
      <c r="L374" s="14">
        <v>141590</v>
      </c>
      <c r="M374" s="13">
        <v>359</v>
      </c>
      <c r="N374" s="14">
        <v>193339</v>
      </c>
      <c r="O374" s="14">
        <v>339960</v>
      </c>
    </row>
    <row r="375" spans="1:15" x14ac:dyDescent="0.25">
      <c r="A375" s="479"/>
      <c r="B375" s="10" t="s">
        <v>25</v>
      </c>
      <c r="C375" s="11" t="s">
        <v>21</v>
      </c>
      <c r="D375" s="13">
        <v>2</v>
      </c>
      <c r="E375" s="13">
        <v>5</v>
      </c>
      <c r="F375" s="13">
        <v>72</v>
      </c>
      <c r="G375" s="12"/>
      <c r="H375" s="13">
        <v>99</v>
      </c>
      <c r="I375" s="13">
        <v>178</v>
      </c>
      <c r="J375" s="13">
        <v>216</v>
      </c>
      <c r="K375" s="13">
        <v>540</v>
      </c>
      <c r="L375" s="14">
        <v>7778</v>
      </c>
      <c r="M375" s="12"/>
      <c r="N375" s="14">
        <v>10695</v>
      </c>
      <c r="O375" s="14">
        <v>19229</v>
      </c>
    </row>
    <row r="376" spans="1:15" x14ac:dyDescent="0.25">
      <c r="A376" s="479"/>
      <c r="B376" s="10" t="s">
        <v>25</v>
      </c>
      <c r="C376" s="11" t="s">
        <v>22</v>
      </c>
      <c r="D376" s="12"/>
      <c r="E376" s="13">
        <v>6</v>
      </c>
      <c r="F376" s="13">
        <v>51</v>
      </c>
      <c r="G376" s="12"/>
      <c r="H376" s="13">
        <v>80</v>
      </c>
      <c r="I376" s="13">
        <v>137</v>
      </c>
      <c r="J376" s="12"/>
      <c r="K376" s="14">
        <v>1264</v>
      </c>
      <c r="L376" s="14">
        <v>10747</v>
      </c>
      <c r="M376" s="12"/>
      <c r="N376" s="14">
        <v>16858</v>
      </c>
      <c r="O376" s="14">
        <v>28869</v>
      </c>
    </row>
    <row r="377" spans="1:15" x14ac:dyDescent="0.25">
      <c r="A377" s="479"/>
      <c r="B377" s="10" t="s">
        <v>26</v>
      </c>
      <c r="C377" s="11" t="s">
        <v>21</v>
      </c>
      <c r="D377" s="13">
        <v>106</v>
      </c>
      <c r="E377" s="13">
        <v>130</v>
      </c>
      <c r="F377" s="14">
        <v>1535</v>
      </c>
      <c r="G377" s="13">
        <v>19</v>
      </c>
      <c r="H377" s="14">
        <v>2009</v>
      </c>
      <c r="I377" s="14">
        <v>3799</v>
      </c>
      <c r="J377" s="14">
        <v>11299</v>
      </c>
      <c r="K377" s="14">
        <v>13857</v>
      </c>
      <c r="L377" s="14">
        <v>163622</v>
      </c>
      <c r="M377" s="14">
        <v>2025</v>
      </c>
      <c r="N377" s="14">
        <v>214147</v>
      </c>
      <c r="O377" s="14">
        <v>404950</v>
      </c>
    </row>
    <row r="378" spans="1:15" x14ac:dyDescent="0.25">
      <c r="A378" s="479"/>
      <c r="B378" s="10" t="s">
        <v>27</v>
      </c>
      <c r="C378" s="11" t="s">
        <v>22</v>
      </c>
      <c r="D378" s="13">
        <v>71</v>
      </c>
      <c r="E378" s="13">
        <v>35</v>
      </c>
      <c r="F378" s="14">
        <v>1039</v>
      </c>
      <c r="G378" s="13">
        <v>7</v>
      </c>
      <c r="H378" s="14">
        <v>1825</v>
      </c>
      <c r="I378" s="14">
        <v>2977</v>
      </c>
      <c r="J378" s="14">
        <v>15425</v>
      </c>
      <c r="K378" s="14">
        <v>7604</v>
      </c>
      <c r="L378" s="14">
        <v>225722</v>
      </c>
      <c r="M378" s="14">
        <v>1521</v>
      </c>
      <c r="N378" s="14">
        <v>396480</v>
      </c>
      <c r="O378" s="14">
        <v>646752</v>
      </c>
    </row>
    <row r="379" spans="1:15" x14ac:dyDescent="0.25">
      <c r="A379" s="479"/>
      <c r="B379" s="10" t="s">
        <v>28</v>
      </c>
      <c r="C379" s="11" t="s">
        <v>21</v>
      </c>
      <c r="D379" s="13">
        <v>7</v>
      </c>
      <c r="E379" s="13">
        <v>14</v>
      </c>
      <c r="F379" s="13">
        <v>522</v>
      </c>
      <c r="G379" s="13">
        <v>1</v>
      </c>
      <c r="H379" s="13">
        <v>702</v>
      </c>
      <c r="I379" s="14">
        <v>1246</v>
      </c>
      <c r="J379" s="14">
        <v>1296</v>
      </c>
      <c r="K379" s="14">
        <v>2592</v>
      </c>
      <c r="L379" s="14">
        <v>96630</v>
      </c>
      <c r="M379" s="13">
        <v>185</v>
      </c>
      <c r="N379" s="14">
        <v>129950</v>
      </c>
      <c r="O379" s="14">
        <v>230653</v>
      </c>
    </row>
    <row r="380" spans="1:15" x14ac:dyDescent="0.25">
      <c r="A380" s="479"/>
      <c r="B380" s="10" t="s">
        <v>29</v>
      </c>
      <c r="C380" s="11" t="s">
        <v>22</v>
      </c>
      <c r="D380" s="13">
        <v>13</v>
      </c>
      <c r="E380" s="13">
        <v>15</v>
      </c>
      <c r="F380" s="14">
        <v>1064</v>
      </c>
      <c r="G380" s="13">
        <v>1</v>
      </c>
      <c r="H380" s="14">
        <v>1526</v>
      </c>
      <c r="I380" s="14">
        <v>2619</v>
      </c>
      <c r="J380" s="14">
        <v>3086</v>
      </c>
      <c r="K380" s="14">
        <v>3560</v>
      </c>
      <c r="L380" s="14">
        <v>252547</v>
      </c>
      <c r="M380" s="13">
        <v>237</v>
      </c>
      <c r="N380" s="14">
        <v>362206</v>
      </c>
      <c r="O380" s="14">
        <v>621636</v>
      </c>
    </row>
    <row r="381" spans="1:15" x14ac:dyDescent="0.25">
      <c r="A381" s="479"/>
      <c r="B381" s="480" t="s">
        <v>18</v>
      </c>
      <c r="C381" s="480"/>
      <c r="D381" s="13">
        <v>242</v>
      </c>
      <c r="E381" s="13">
        <v>223</v>
      </c>
      <c r="F381" s="14">
        <v>5516</v>
      </c>
      <c r="G381" s="13">
        <v>35</v>
      </c>
      <c r="H381" s="14">
        <v>7657</v>
      </c>
      <c r="I381" s="158">
        <v>13673</v>
      </c>
      <c r="J381" s="14">
        <v>49011</v>
      </c>
      <c r="K381" s="14">
        <v>36657</v>
      </c>
      <c r="L381" s="14">
        <v>1249884</v>
      </c>
      <c r="M381" s="14">
        <v>7047</v>
      </c>
      <c r="N381" s="14">
        <v>1674703</v>
      </c>
      <c r="O381" s="160">
        <v>3017302</v>
      </c>
    </row>
    <row r="382" spans="1:15" x14ac:dyDescent="0.25">
      <c r="A382" s="479" t="s">
        <v>58</v>
      </c>
      <c r="B382" s="10" t="s">
        <v>20</v>
      </c>
      <c r="C382" s="11" t="s">
        <v>21</v>
      </c>
      <c r="D382" s="13">
        <v>1</v>
      </c>
      <c r="E382" s="13">
        <v>71</v>
      </c>
      <c r="F382" s="13">
        <v>13</v>
      </c>
      <c r="G382" s="12"/>
      <c r="H382" s="12"/>
      <c r="I382" s="13">
        <v>85</v>
      </c>
      <c r="J382" s="13">
        <v>535</v>
      </c>
      <c r="K382" s="14">
        <v>37966</v>
      </c>
      <c r="L382" s="14">
        <v>6952</v>
      </c>
      <c r="M382" s="12"/>
      <c r="N382" s="12"/>
      <c r="O382" s="14">
        <v>45453</v>
      </c>
    </row>
    <row r="383" spans="1:15" x14ac:dyDescent="0.25">
      <c r="A383" s="479"/>
      <c r="B383" s="10" t="s">
        <v>20</v>
      </c>
      <c r="C383" s="11" t="s">
        <v>22</v>
      </c>
      <c r="D383" s="12"/>
      <c r="E383" s="13">
        <v>58</v>
      </c>
      <c r="F383" s="13">
        <v>11</v>
      </c>
      <c r="G383" s="13">
        <v>1</v>
      </c>
      <c r="H383" s="12"/>
      <c r="I383" s="13">
        <v>70</v>
      </c>
      <c r="J383" s="12"/>
      <c r="K383" s="14">
        <v>29298</v>
      </c>
      <c r="L383" s="14">
        <v>5557</v>
      </c>
      <c r="M383" s="13">
        <v>505</v>
      </c>
      <c r="N383" s="12"/>
      <c r="O383" s="14">
        <v>35360</v>
      </c>
    </row>
    <row r="384" spans="1:15" x14ac:dyDescent="0.25">
      <c r="A384" s="479"/>
      <c r="B384" s="10" t="s">
        <v>23</v>
      </c>
      <c r="C384" s="11" t="s">
        <v>21</v>
      </c>
      <c r="D384" s="13">
        <v>9</v>
      </c>
      <c r="E384" s="13">
        <v>333</v>
      </c>
      <c r="F384" s="13">
        <v>70</v>
      </c>
      <c r="G384" s="13">
        <v>1</v>
      </c>
      <c r="H384" s="13">
        <v>3</v>
      </c>
      <c r="I384" s="13">
        <v>416</v>
      </c>
      <c r="J384" s="14">
        <v>4331</v>
      </c>
      <c r="K384" s="14">
        <v>160262</v>
      </c>
      <c r="L384" s="14">
        <v>33689</v>
      </c>
      <c r="M384" s="13">
        <v>481</v>
      </c>
      <c r="N384" s="14">
        <v>1444</v>
      </c>
      <c r="O384" s="14">
        <v>200207</v>
      </c>
    </row>
    <row r="385" spans="1:15" x14ac:dyDescent="0.25">
      <c r="A385" s="479"/>
      <c r="B385" s="10" t="s">
        <v>23</v>
      </c>
      <c r="C385" s="11" t="s">
        <v>22</v>
      </c>
      <c r="D385" s="13">
        <v>13</v>
      </c>
      <c r="E385" s="13">
        <v>350</v>
      </c>
      <c r="F385" s="13">
        <v>70</v>
      </c>
      <c r="G385" s="13">
        <v>4</v>
      </c>
      <c r="H385" s="12"/>
      <c r="I385" s="13">
        <v>437</v>
      </c>
      <c r="J385" s="14">
        <v>6181</v>
      </c>
      <c r="K385" s="14">
        <v>166400</v>
      </c>
      <c r="L385" s="14">
        <v>33280</v>
      </c>
      <c r="M385" s="14">
        <v>1902</v>
      </c>
      <c r="N385" s="12"/>
      <c r="O385" s="14">
        <v>207763</v>
      </c>
    </row>
    <row r="386" spans="1:15" x14ac:dyDescent="0.25">
      <c r="A386" s="479"/>
      <c r="B386" s="10" t="s">
        <v>24</v>
      </c>
      <c r="C386" s="11" t="s">
        <v>21</v>
      </c>
      <c r="D386" s="13">
        <v>23</v>
      </c>
      <c r="E386" s="14">
        <v>1271</v>
      </c>
      <c r="F386" s="13">
        <v>179</v>
      </c>
      <c r="G386" s="13">
        <v>4</v>
      </c>
      <c r="H386" s="12"/>
      <c r="I386" s="14">
        <v>1477</v>
      </c>
      <c r="J386" s="14">
        <v>7663</v>
      </c>
      <c r="K386" s="14">
        <v>423472</v>
      </c>
      <c r="L386" s="14">
        <v>59639</v>
      </c>
      <c r="M386" s="14">
        <v>1333</v>
      </c>
      <c r="N386" s="12"/>
      <c r="O386" s="14">
        <v>492107</v>
      </c>
    </row>
    <row r="387" spans="1:15" x14ac:dyDescent="0.25">
      <c r="A387" s="479"/>
      <c r="B387" s="10" t="s">
        <v>24</v>
      </c>
      <c r="C387" s="11" t="s">
        <v>22</v>
      </c>
      <c r="D387" s="13">
        <v>19</v>
      </c>
      <c r="E387" s="14">
        <v>1070</v>
      </c>
      <c r="F387" s="13">
        <v>146</v>
      </c>
      <c r="G387" s="13">
        <v>6</v>
      </c>
      <c r="H387" s="13">
        <v>6</v>
      </c>
      <c r="I387" s="14">
        <v>1247</v>
      </c>
      <c r="J387" s="14">
        <v>6627</v>
      </c>
      <c r="K387" s="14">
        <v>373213</v>
      </c>
      <c r="L387" s="14">
        <v>50924</v>
      </c>
      <c r="M387" s="14">
        <v>2093</v>
      </c>
      <c r="N387" s="14">
        <v>2093</v>
      </c>
      <c r="O387" s="14">
        <v>434950</v>
      </c>
    </row>
    <row r="388" spans="1:15" x14ac:dyDescent="0.25">
      <c r="A388" s="479"/>
      <c r="B388" s="10" t="s">
        <v>25</v>
      </c>
      <c r="C388" s="11" t="s">
        <v>21</v>
      </c>
      <c r="D388" s="13">
        <v>5</v>
      </c>
      <c r="E388" s="13">
        <v>283</v>
      </c>
      <c r="F388" s="13">
        <v>36</v>
      </c>
      <c r="G388" s="13">
        <v>3</v>
      </c>
      <c r="H388" s="13">
        <v>2</v>
      </c>
      <c r="I388" s="13">
        <v>329</v>
      </c>
      <c r="J388" s="13">
        <v>524</v>
      </c>
      <c r="K388" s="14">
        <v>29673</v>
      </c>
      <c r="L388" s="14">
        <v>3775</v>
      </c>
      <c r="M388" s="13">
        <v>315</v>
      </c>
      <c r="N388" s="13">
        <v>210</v>
      </c>
      <c r="O388" s="14">
        <v>34497</v>
      </c>
    </row>
    <row r="389" spans="1:15" x14ac:dyDescent="0.25">
      <c r="A389" s="479"/>
      <c r="B389" s="10" t="s">
        <v>25</v>
      </c>
      <c r="C389" s="11" t="s">
        <v>22</v>
      </c>
      <c r="D389" s="13">
        <v>5</v>
      </c>
      <c r="E389" s="13">
        <v>175</v>
      </c>
      <c r="F389" s="13">
        <v>37</v>
      </c>
      <c r="G389" s="13">
        <v>4</v>
      </c>
      <c r="H389" s="12"/>
      <c r="I389" s="13">
        <v>221</v>
      </c>
      <c r="J389" s="14">
        <v>1023</v>
      </c>
      <c r="K389" s="14">
        <v>35791</v>
      </c>
      <c r="L389" s="14">
        <v>7567</v>
      </c>
      <c r="M389" s="13">
        <v>818</v>
      </c>
      <c r="N389" s="12"/>
      <c r="O389" s="14">
        <v>45199</v>
      </c>
    </row>
    <row r="390" spans="1:15" x14ac:dyDescent="0.25">
      <c r="A390" s="479"/>
      <c r="B390" s="10" t="s">
        <v>26</v>
      </c>
      <c r="C390" s="11" t="s">
        <v>21</v>
      </c>
      <c r="D390" s="13">
        <v>130</v>
      </c>
      <c r="E390" s="14">
        <v>3611</v>
      </c>
      <c r="F390" s="13">
        <v>768</v>
      </c>
      <c r="G390" s="13">
        <v>65</v>
      </c>
      <c r="H390" s="13">
        <v>9</v>
      </c>
      <c r="I390" s="14">
        <v>4583</v>
      </c>
      <c r="J390" s="14">
        <v>13450</v>
      </c>
      <c r="K390" s="14">
        <v>373590</v>
      </c>
      <c r="L390" s="14">
        <v>79456</v>
      </c>
      <c r="M390" s="14">
        <v>6725</v>
      </c>
      <c r="N390" s="13">
        <v>931</v>
      </c>
      <c r="O390" s="14">
        <v>474152</v>
      </c>
    </row>
    <row r="391" spans="1:15" x14ac:dyDescent="0.25">
      <c r="A391" s="479"/>
      <c r="B391" s="10" t="s">
        <v>27</v>
      </c>
      <c r="C391" s="11" t="s">
        <v>22</v>
      </c>
      <c r="D391" s="13">
        <v>83</v>
      </c>
      <c r="E391" s="14">
        <v>3169</v>
      </c>
      <c r="F391" s="13">
        <v>653</v>
      </c>
      <c r="G391" s="13">
        <v>29</v>
      </c>
      <c r="H391" s="13">
        <v>12</v>
      </c>
      <c r="I391" s="14">
        <v>3946</v>
      </c>
      <c r="J391" s="14">
        <v>17501</v>
      </c>
      <c r="K391" s="14">
        <v>668214</v>
      </c>
      <c r="L391" s="14">
        <v>137691</v>
      </c>
      <c r="M391" s="14">
        <v>6115</v>
      </c>
      <c r="N391" s="14">
        <v>2530</v>
      </c>
      <c r="O391" s="14">
        <v>832051</v>
      </c>
    </row>
    <row r="392" spans="1:15" x14ac:dyDescent="0.25">
      <c r="A392" s="479"/>
      <c r="B392" s="10" t="s">
        <v>28</v>
      </c>
      <c r="C392" s="11" t="s">
        <v>21</v>
      </c>
      <c r="D392" s="13">
        <v>17</v>
      </c>
      <c r="E392" s="13">
        <v>797</v>
      </c>
      <c r="F392" s="13">
        <v>204</v>
      </c>
      <c r="G392" s="13">
        <v>1</v>
      </c>
      <c r="H392" s="12"/>
      <c r="I392" s="14">
        <v>1019</v>
      </c>
      <c r="J392" s="14">
        <v>3054</v>
      </c>
      <c r="K392" s="14">
        <v>143197</v>
      </c>
      <c r="L392" s="14">
        <v>36653</v>
      </c>
      <c r="M392" s="13">
        <v>180</v>
      </c>
      <c r="N392" s="12"/>
      <c r="O392" s="14">
        <v>183084</v>
      </c>
    </row>
    <row r="393" spans="1:15" x14ac:dyDescent="0.25">
      <c r="A393" s="479"/>
      <c r="B393" s="10" t="s">
        <v>29</v>
      </c>
      <c r="C393" s="11" t="s">
        <v>22</v>
      </c>
      <c r="D393" s="13">
        <v>19</v>
      </c>
      <c r="E393" s="14">
        <v>1836</v>
      </c>
      <c r="F393" s="13">
        <v>469</v>
      </c>
      <c r="G393" s="13">
        <v>10</v>
      </c>
      <c r="H393" s="13">
        <v>1</v>
      </c>
      <c r="I393" s="14">
        <v>2335</v>
      </c>
      <c r="J393" s="14">
        <v>4377</v>
      </c>
      <c r="K393" s="14">
        <v>422969</v>
      </c>
      <c r="L393" s="14">
        <v>108046</v>
      </c>
      <c r="M393" s="14">
        <v>2304</v>
      </c>
      <c r="N393" s="13">
        <v>230</v>
      </c>
      <c r="O393" s="14">
        <v>537926</v>
      </c>
    </row>
    <row r="394" spans="1:15" x14ac:dyDescent="0.25">
      <c r="A394" s="479"/>
      <c r="B394" s="480" t="s">
        <v>18</v>
      </c>
      <c r="C394" s="480"/>
      <c r="D394" s="13">
        <v>324</v>
      </c>
      <c r="E394" s="14">
        <v>13024</v>
      </c>
      <c r="F394" s="14">
        <v>2656</v>
      </c>
      <c r="G394" s="13">
        <v>128</v>
      </c>
      <c r="H394" s="13">
        <v>33</v>
      </c>
      <c r="I394" s="158">
        <v>16165</v>
      </c>
      <c r="J394" s="14">
        <v>65266</v>
      </c>
      <c r="K394" s="14">
        <v>2864045</v>
      </c>
      <c r="L394" s="14">
        <v>563229</v>
      </c>
      <c r="M394" s="14">
        <v>22771</v>
      </c>
      <c r="N394" s="14">
        <v>7438</v>
      </c>
      <c r="O394" s="160">
        <v>3522749</v>
      </c>
    </row>
    <row r="395" spans="1:15" x14ac:dyDescent="0.25">
      <c r="A395" s="479" t="s">
        <v>59</v>
      </c>
      <c r="B395" s="10" t="s">
        <v>20</v>
      </c>
      <c r="C395" s="11" t="s">
        <v>21</v>
      </c>
      <c r="D395" s="13">
        <v>4</v>
      </c>
      <c r="E395" s="13">
        <v>1</v>
      </c>
      <c r="F395" s="13">
        <v>17</v>
      </c>
      <c r="G395" s="13">
        <v>84</v>
      </c>
      <c r="H395" s="13">
        <v>2</v>
      </c>
      <c r="I395" s="13">
        <v>108</v>
      </c>
      <c r="J395" s="14">
        <v>2026</v>
      </c>
      <c r="K395" s="13">
        <v>506</v>
      </c>
      <c r="L395" s="14">
        <v>8608</v>
      </c>
      <c r="M395" s="14">
        <v>42536</v>
      </c>
      <c r="N395" s="14">
        <v>1013</v>
      </c>
      <c r="O395" s="14">
        <v>54689</v>
      </c>
    </row>
    <row r="396" spans="1:15" x14ac:dyDescent="0.25">
      <c r="A396" s="479"/>
      <c r="B396" s="10" t="s">
        <v>20</v>
      </c>
      <c r="C396" s="11" t="s">
        <v>22</v>
      </c>
      <c r="D396" s="12"/>
      <c r="E396" s="13">
        <v>1</v>
      </c>
      <c r="F396" s="13">
        <v>10</v>
      </c>
      <c r="G396" s="13">
        <v>92</v>
      </c>
      <c r="H396" s="12"/>
      <c r="I396" s="13">
        <v>103</v>
      </c>
      <c r="J396" s="12"/>
      <c r="K396" s="13">
        <v>478</v>
      </c>
      <c r="L396" s="14">
        <v>4784</v>
      </c>
      <c r="M396" s="14">
        <v>44008</v>
      </c>
      <c r="N396" s="12"/>
      <c r="O396" s="14">
        <v>49270</v>
      </c>
    </row>
    <row r="397" spans="1:15" x14ac:dyDescent="0.25">
      <c r="A397" s="479"/>
      <c r="B397" s="10" t="s">
        <v>23</v>
      </c>
      <c r="C397" s="11" t="s">
        <v>21</v>
      </c>
      <c r="D397" s="13">
        <v>22</v>
      </c>
      <c r="E397" s="13">
        <v>4</v>
      </c>
      <c r="F397" s="13">
        <v>182</v>
      </c>
      <c r="G397" s="13">
        <v>484</v>
      </c>
      <c r="H397" s="13">
        <v>1</v>
      </c>
      <c r="I397" s="13">
        <v>693</v>
      </c>
      <c r="J397" s="14">
        <v>10026</v>
      </c>
      <c r="K397" s="14">
        <v>1823</v>
      </c>
      <c r="L397" s="14">
        <v>82946</v>
      </c>
      <c r="M397" s="14">
        <v>220581</v>
      </c>
      <c r="N397" s="13">
        <v>456</v>
      </c>
      <c r="O397" s="14">
        <v>315832</v>
      </c>
    </row>
    <row r="398" spans="1:15" x14ac:dyDescent="0.25">
      <c r="A398" s="479"/>
      <c r="B398" s="10" t="s">
        <v>23</v>
      </c>
      <c r="C398" s="11" t="s">
        <v>22</v>
      </c>
      <c r="D398" s="13">
        <v>12</v>
      </c>
      <c r="E398" s="13">
        <v>1</v>
      </c>
      <c r="F398" s="13">
        <v>182</v>
      </c>
      <c r="G398" s="13">
        <v>431</v>
      </c>
      <c r="H398" s="13">
        <v>4</v>
      </c>
      <c r="I398" s="13">
        <v>630</v>
      </c>
      <c r="J398" s="14">
        <v>5403</v>
      </c>
      <c r="K398" s="13">
        <v>450</v>
      </c>
      <c r="L398" s="14">
        <v>81940</v>
      </c>
      <c r="M398" s="14">
        <v>194044</v>
      </c>
      <c r="N398" s="14">
        <v>1801</v>
      </c>
      <c r="O398" s="14">
        <v>283638</v>
      </c>
    </row>
    <row r="399" spans="1:15" x14ac:dyDescent="0.25">
      <c r="A399" s="479"/>
      <c r="B399" s="10" t="s">
        <v>24</v>
      </c>
      <c r="C399" s="11" t="s">
        <v>21</v>
      </c>
      <c r="D399" s="13">
        <v>28</v>
      </c>
      <c r="E399" s="13">
        <v>18</v>
      </c>
      <c r="F399" s="13">
        <v>700</v>
      </c>
      <c r="G399" s="14">
        <v>1257</v>
      </c>
      <c r="H399" s="13">
        <v>21</v>
      </c>
      <c r="I399" s="14">
        <v>2024</v>
      </c>
      <c r="J399" s="14">
        <v>8834</v>
      </c>
      <c r="K399" s="14">
        <v>5679</v>
      </c>
      <c r="L399" s="14">
        <v>220858</v>
      </c>
      <c r="M399" s="14">
        <v>396598</v>
      </c>
      <c r="N399" s="14">
        <v>6626</v>
      </c>
      <c r="O399" s="14">
        <v>638595</v>
      </c>
    </row>
    <row r="400" spans="1:15" x14ac:dyDescent="0.25">
      <c r="A400" s="479"/>
      <c r="B400" s="10" t="s">
        <v>24</v>
      </c>
      <c r="C400" s="11" t="s">
        <v>22</v>
      </c>
      <c r="D400" s="13">
        <v>40</v>
      </c>
      <c r="E400" s="13">
        <v>16</v>
      </c>
      <c r="F400" s="13">
        <v>605</v>
      </c>
      <c r="G400" s="14">
        <v>1149</v>
      </c>
      <c r="H400" s="13">
        <v>9</v>
      </c>
      <c r="I400" s="14">
        <v>1819</v>
      </c>
      <c r="J400" s="14">
        <v>13212</v>
      </c>
      <c r="K400" s="14">
        <v>5285</v>
      </c>
      <c r="L400" s="14">
        <v>199832</v>
      </c>
      <c r="M400" s="14">
        <v>379515</v>
      </c>
      <c r="N400" s="14">
        <v>2973</v>
      </c>
      <c r="O400" s="14">
        <v>600817</v>
      </c>
    </row>
    <row r="401" spans="1:15" x14ac:dyDescent="0.25">
      <c r="A401" s="479"/>
      <c r="B401" s="10" t="s">
        <v>25</v>
      </c>
      <c r="C401" s="11" t="s">
        <v>21</v>
      </c>
      <c r="D401" s="13">
        <v>8</v>
      </c>
      <c r="E401" s="13">
        <v>2</v>
      </c>
      <c r="F401" s="13">
        <v>146</v>
      </c>
      <c r="G401" s="13">
        <v>165</v>
      </c>
      <c r="H401" s="13">
        <v>5</v>
      </c>
      <c r="I401" s="13">
        <v>326</v>
      </c>
      <c r="J401" s="13">
        <v>794</v>
      </c>
      <c r="K401" s="13">
        <v>199</v>
      </c>
      <c r="L401" s="14">
        <v>14497</v>
      </c>
      <c r="M401" s="14">
        <v>16383</v>
      </c>
      <c r="N401" s="13">
        <v>496</v>
      </c>
      <c r="O401" s="14">
        <v>32369</v>
      </c>
    </row>
    <row r="402" spans="1:15" x14ac:dyDescent="0.25">
      <c r="A402" s="479"/>
      <c r="B402" s="10" t="s">
        <v>25</v>
      </c>
      <c r="C402" s="11" t="s">
        <v>22</v>
      </c>
      <c r="D402" s="13">
        <v>6</v>
      </c>
      <c r="E402" s="13">
        <v>1</v>
      </c>
      <c r="F402" s="13">
        <v>128</v>
      </c>
      <c r="G402" s="13">
        <v>98</v>
      </c>
      <c r="H402" s="13">
        <v>7</v>
      </c>
      <c r="I402" s="13">
        <v>240</v>
      </c>
      <c r="J402" s="14">
        <v>1162</v>
      </c>
      <c r="K402" s="13">
        <v>194</v>
      </c>
      <c r="L402" s="14">
        <v>24790</v>
      </c>
      <c r="M402" s="14">
        <v>18980</v>
      </c>
      <c r="N402" s="14">
        <v>1356</v>
      </c>
      <c r="O402" s="14">
        <v>46482</v>
      </c>
    </row>
    <row r="403" spans="1:15" x14ac:dyDescent="0.25">
      <c r="A403" s="479"/>
      <c r="B403" s="10" t="s">
        <v>26</v>
      </c>
      <c r="C403" s="11" t="s">
        <v>21</v>
      </c>
      <c r="D403" s="13">
        <v>189</v>
      </c>
      <c r="E403" s="13">
        <v>155</v>
      </c>
      <c r="F403" s="14">
        <v>3489</v>
      </c>
      <c r="G403" s="14">
        <v>2269</v>
      </c>
      <c r="H403" s="13">
        <v>39</v>
      </c>
      <c r="I403" s="14">
        <v>6141</v>
      </c>
      <c r="J403" s="14">
        <v>18517</v>
      </c>
      <c r="K403" s="14">
        <v>15186</v>
      </c>
      <c r="L403" s="14">
        <v>341826</v>
      </c>
      <c r="M403" s="14">
        <v>222299</v>
      </c>
      <c r="N403" s="14">
        <v>3821</v>
      </c>
      <c r="O403" s="14">
        <v>601649</v>
      </c>
    </row>
    <row r="404" spans="1:15" x14ac:dyDescent="0.25">
      <c r="A404" s="479"/>
      <c r="B404" s="10" t="s">
        <v>27</v>
      </c>
      <c r="C404" s="11" t="s">
        <v>22</v>
      </c>
      <c r="D404" s="13">
        <v>123</v>
      </c>
      <c r="E404" s="13">
        <v>59</v>
      </c>
      <c r="F404" s="14">
        <v>3222</v>
      </c>
      <c r="G404" s="14">
        <v>1772</v>
      </c>
      <c r="H404" s="13">
        <v>29</v>
      </c>
      <c r="I404" s="14">
        <v>5205</v>
      </c>
      <c r="J404" s="14">
        <v>24560</v>
      </c>
      <c r="K404" s="14">
        <v>11781</v>
      </c>
      <c r="L404" s="14">
        <v>643361</v>
      </c>
      <c r="M404" s="14">
        <v>353829</v>
      </c>
      <c r="N404" s="14">
        <v>5791</v>
      </c>
      <c r="O404" s="14">
        <v>1039322</v>
      </c>
    </row>
    <row r="405" spans="1:15" x14ac:dyDescent="0.25">
      <c r="A405" s="479"/>
      <c r="B405" s="10" t="s">
        <v>28</v>
      </c>
      <c r="C405" s="11" t="s">
        <v>21</v>
      </c>
      <c r="D405" s="13">
        <v>19</v>
      </c>
      <c r="E405" s="13">
        <v>11</v>
      </c>
      <c r="F405" s="14">
        <v>1365</v>
      </c>
      <c r="G405" s="13">
        <v>583</v>
      </c>
      <c r="H405" s="13">
        <v>2</v>
      </c>
      <c r="I405" s="14">
        <v>1980</v>
      </c>
      <c r="J405" s="14">
        <v>3233</v>
      </c>
      <c r="K405" s="14">
        <v>1872</v>
      </c>
      <c r="L405" s="14">
        <v>232244</v>
      </c>
      <c r="M405" s="14">
        <v>99193</v>
      </c>
      <c r="N405" s="13">
        <v>340</v>
      </c>
      <c r="O405" s="14">
        <v>336882</v>
      </c>
    </row>
    <row r="406" spans="1:15" x14ac:dyDescent="0.25">
      <c r="A406" s="479"/>
      <c r="B406" s="10" t="s">
        <v>29</v>
      </c>
      <c r="C406" s="11" t="s">
        <v>22</v>
      </c>
      <c r="D406" s="13">
        <v>43</v>
      </c>
      <c r="E406" s="13">
        <v>26</v>
      </c>
      <c r="F406" s="14">
        <v>2876</v>
      </c>
      <c r="G406" s="14">
        <v>1165</v>
      </c>
      <c r="H406" s="13">
        <v>7</v>
      </c>
      <c r="I406" s="14">
        <v>4117</v>
      </c>
      <c r="J406" s="14">
        <v>9381</v>
      </c>
      <c r="K406" s="14">
        <v>5672</v>
      </c>
      <c r="L406" s="14">
        <v>627424</v>
      </c>
      <c r="M406" s="14">
        <v>254155</v>
      </c>
      <c r="N406" s="14">
        <v>1527</v>
      </c>
      <c r="O406" s="14">
        <v>898159</v>
      </c>
    </row>
    <row r="407" spans="1:15" x14ac:dyDescent="0.25">
      <c r="A407" s="479"/>
      <c r="B407" s="480" t="s">
        <v>18</v>
      </c>
      <c r="C407" s="480"/>
      <c r="D407" s="13">
        <v>494</v>
      </c>
      <c r="E407" s="13">
        <v>295</v>
      </c>
      <c r="F407" s="14">
        <v>12922</v>
      </c>
      <c r="G407" s="14">
        <v>9549</v>
      </c>
      <c r="H407" s="13">
        <v>126</v>
      </c>
      <c r="I407" s="158">
        <v>23386</v>
      </c>
      <c r="J407" s="14">
        <v>97148</v>
      </c>
      <c r="K407" s="14">
        <v>49125</v>
      </c>
      <c r="L407" s="14">
        <v>2483110</v>
      </c>
      <c r="M407" s="14">
        <v>2242121</v>
      </c>
      <c r="N407" s="14">
        <v>26200</v>
      </c>
      <c r="O407" s="160">
        <v>4897704</v>
      </c>
    </row>
    <row r="408" spans="1:15" x14ac:dyDescent="0.25">
      <c r="A408" s="479" t="s">
        <v>60</v>
      </c>
      <c r="B408" s="10" t="s">
        <v>20</v>
      </c>
      <c r="C408" s="11" t="s">
        <v>21</v>
      </c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</row>
    <row r="409" spans="1:15" x14ac:dyDescent="0.25">
      <c r="A409" s="479"/>
      <c r="B409" s="10" t="s">
        <v>20</v>
      </c>
      <c r="C409" s="11" t="s">
        <v>22</v>
      </c>
      <c r="D409" s="12"/>
      <c r="E409" s="12"/>
      <c r="F409" s="13">
        <v>2</v>
      </c>
      <c r="G409" s="12"/>
      <c r="H409" s="12"/>
      <c r="I409" s="13">
        <v>2</v>
      </c>
      <c r="J409" s="12"/>
      <c r="K409" s="12"/>
      <c r="L409" s="13">
        <v>993</v>
      </c>
      <c r="M409" s="12"/>
      <c r="N409" s="12"/>
      <c r="O409" s="13">
        <v>993</v>
      </c>
    </row>
    <row r="410" spans="1:15" x14ac:dyDescent="0.25">
      <c r="A410" s="479"/>
      <c r="B410" s="10" t="s">
        <v>23</v>
      </c>
      <c r="C410" s="11" t="s">
        <v>21</v>
      </c>
      <c r="D410" s="13">
        <v>4</v>
      </c>
      <c r="E410" s="13">
        <v>374</v>
      </c>
      <c r="F410" s="13">
        <v>16</v>
      </c>
      <c r="G410" s="13">
        <v>1</v>
      </c>
      <c r="H410" s="12"/>
      <c r="I410" s="13">
        <v>395</v>
      </c>
      <c r="J410" s="14">
        <v>1892</v>
      </c>
      <c r="K410" s="14">
        <v>176926</v>
      </c>
      <c r="L410" s="14">
        <v>7569</v>
      </c>
      <c r="M410" s="13">
        <v>473</v>
      </c>
      <c r="N410" s="12"/>
      <c r="O410" s="14">
        <v>186860</v>
      </c>
    </row>
    <row r="411" spans="1:15" x14ac:dyDescent="0.25">
      <c r="A411" s="479"/>
      <c r="B411" s="10" t="s">
        <v>23</v>
      </c>
      <c r="C411" s="11" t="s">
        <v>22</v>
      </c>
      <c r="D411" s="13">
        <v>6</v>
      </c>
      <c r="E411" s="13">
        <v>350</v>
      </c>
      <c r="F411" s="13">
        <v>18</v>
      </c>
      <c r="G411" s="13">
        <v>2</v>
      </c>
      <c r="H411" s="12"/>
      <c r="I411" s="13">
        <v>376</v>
      </c>
      <c r="J411" s="14">
        <v>2804</v>
      </c>
      <c r="K411" s="14">
        <v>163564</v>
      </c>
      <c r="L411" s="14">
        <v>8412</v>
      </c>
      <c r="M411" s="13">
        <v>935</v>
      </c>
      <c r="N411" s="12"/>
      <c r="O411" s="14">
        <v>175715</v>
      </c>
    </row>
    <row r="412" spans="1:15" x14ac:dyDescent="0.25">
      <c r="A412" s="479"/>
      <c r="B412" s="10" t="s">
        <v>24</v>
      </c>
      <c r="C412" s="11" t="s">
        <v>21</v>
      </c>
      <c r="D412" s="13">
        <v>31</v>
      </c>
      <c r="E412" s="14">
        <v>1199</v>
      </c>
      <c r="F412" s="13">
        <v>68</v>
      </c>
      <c r="G412" s="13">
        <v>9</v>
      </c>
      <c r="H412" s="13">
        <v>1</v>
      </c>
      <c r="I412" s="14">
        <v>1308</v>
      </c>
      <c r="J412" s="14">
        <v>10153</v>
      </c>
      <c r="K412" s="14">
        <v>392674</v>
      </c>
      <c r="L412" s="14">
        <v>22270</v>
      </c>
      <c r="M412" s="14">
        <v>2948</v>
      </c>
      <c r="N412" s="13">
        <v>328</v>
      </c>
      <c r="O412" s="14">
        <v>428373</v>
      </c>
    </row>
    <row r="413" spans="1:15" x14ac:dyDescent="0.25">
      <c r="A413" s="479"/>
      <c r="B413" s="10" t="s">
        <v>24</v>
      </c>
      <c r="C413" s="11" t="s">
        <v>22</v>
      </c>
      <c r="D413" s="13">
        <v>44</v>
      </c>
      <c r="E413" s="14">
        <v>1172</v>
      </c>
      <c r="F413" s="13">
        <v>48</v>
      </c>
      <c r="G413" s="13">
        <v>3</v>
      </c>
      <c r="H413" s="13">
        <v>1</v>
      </c>
      <c r="I413" s="14">
        <v>1268</v>
      </c>
      <c r="J413" s="14">
        <v>15085</v>
      </c>
      <c r="K413" s="14">
        <v>401822</v>
      </c>
      <c r="L413" s="14">
        <v>16457</v>
      </c>
      <c r="M413" s="14">
        <v>1029</v>
      </c>
      <c r="N413" s="13">
        <v>343</v>
      </c>
      <c r="O413" s="14">
        <v>434736</v>
      </c>
    </row>
    <row r="414" spans="1:15" x14ac:dyDescent="0.25">
      <c r="A414" s="479"/>
      <c r="B414" s="10" t="s">
        <v>25</v>
      </c>
      <c r="C414" s="11" t="s">
        <v>21</v>
      </c>
      <c r="D414" s="13">
        <v>13</v>
      </c>
      <c r="E414" s="13">
        <v>269</v>
      </c>
      <c r="F414" s="13">
        <v>23</v>
      </c>
      <c r="G414" s="13">
        <v>1</v>
      </c>
      <c r="H414" s="13">
        <v>2</v>
      </c>
      <c r="I414" s="13">
        <v>308</v>
      </c>
      <c r="J414" s="14">
        <v>1340</v>
      </c>
      <c r="K414" s="14">
        <v>27725</v>
      </c>
      <c r="L414" s="14">
        <v>2371</v>
      </c>
      <c r="M414" s="13">
        <v>103</v>
      </c>
      <c r="N414" s="13">
        <v>206</v>
      </c>
      <c r="O414" s="14">
        <v>31745</v>
      </c>
    </row>
    <row r="415" spans="1:15" x14ac:dyDescent="0.25">
      <c r="A415" s="479"/>
      <c r="B415" s="10" t="s">
        <v>25</v>
      </c>
      <c r="C415" s="11" t="s">
        <v>22</v>
      </c>
      <c r="D415" s="13">
        <v>8</v>
      </c>
      <c r="E415" s="13">
        <v>188</v>
      </c>
      <c r="F415" s="13">
        <v>10</v>
      </c>
      <c r="G415" s="13">
        <v>4</v>
      </c>
      <c r="H415" s="12"/>
      <c r="I415" s="13">
        <v>210</v>
      </c>
      <c r="J415" s="14">
        <v>1608</v>
      </c>
      <c r="K415" s="14">
        <v>37795</v>
      </c>
      <c r="L415" s="14">
        <v>2010</v>
      </c>
      <c r="M415" s="13">
        <v>804</v>
      </c>
      <c r="N415" s="12"/>
      <c r="O415" s="14">
        <v>42217</v>
      </c>
    </row>
    <row r="416" spans="1:15" x14ac:dyDescent="0.25">
      <c r="A416" s="479"/>
      <c r="B416" s="10" t="s">
        <v>26</v>
      </c>
      <c r="C416" s="11" t="s">
        <v>21</v>
      </c>
      <c r="D416" s="13">
        <v>207</v>
      </c>
      <c r="E416" s="14">
        <v>4003</v>
      </c>
      <c r="F416" s="13">
        <v>428</v>
      </c>
      <c r="G416" s="13">
        <v>161</v>
      </c>
      <c r="H416" s="13">
        <v>6</v>
      </c>
      <c r="I416" s="14">
        <v>4805</v>
      </c>
      <c r="J416" s="14">
        <v>21051</v>
      </c>
      <c r="K416" s="14">
        <v>407086</v>
      </c>
      <c r="L416" s="14">
        <v>43526</v>
      </c>
      <c r="M416" s="14">
        <v>16373</v>
      </c>
      <c r="N416" s="13">
        <v>610</v>
      </c>
      <c r="O416" s="14">
        <v>488646</v>
      </c>
    </row>
    <row r="417" spans="1:15" x14ac:dyDescent="0.25">
      <c r="A417" s="479"/>
      <c r="B417" s="10" t="s">
        <v>27</v>
      </c>
      <c r="C417" s="11" t="s">
        <v>22</v>
      </c>
      <c r="D417" s="13">
        <v>104</v>
      </c>
      <c r="E417" s="14">
        <v>2996</v>
      </c>
      <c r="F417" s="13">
        <v>694</v>
      </c>
      <c r="G417" s="13">
        <v>37</v>
      </c>
      <c r="H417" s="13">
        <v>11</v>
      </c>
      <c r="I417" s="14">
        <v>3842</v>
      </c>
      <c r="J417" s="14">
        <v>21556</v>
      </c>
      <c r="K417" s="14">
        <v>620967</v>
      </c>
      <c r="L417" s="14">
        <v>143842</v>
      </c>
      <c r="M417" s="14">
        <v>7669</v>
      </c>
      <c r="N417" s="14">
        <v>2280</v>
      </c>
      <c r="O417" s="14">
        <v>796314</v>
      </c>
    </row>
    <row r="418" spans="1:15" x14ac:dyDescent="0.25">
      <c r="A418" s="479"/>
      <c r="B418" s="10" t="s">
        <v>28</v>
      </c>
      <c r="C418" s="11" t="s">
        <v>21</v>
      </c>
      <c r="D418" s="13">
        <v>24</v>
      </c>
      <c r="E418" s="14">
        <v>1207</v>
      </c>
      <c r="F418" s="13">
        <v>100</v>
      </c>
      <c r="G418" s="13">
        <v>11</v>
      </c>
      <c r="H418" s="13">
        <v>3</v>
      </c>
      <c r="I418" s="14">
        <v>1345</v>
      </c>
      <c r="J418" s="14">
        <v>4239</v>
      </c>
      <c r="K418" s="14">
        <v>213165</v>
      </c>
      <c r="L418" s="14">
        <v>17661</v>
      </c>
      <c r="M418" s="14">
        <v>1943</v>
      </c>
      <c r="N418" s="13">
        <v>530</v>
      </c>
      <c r="O418" s="14">
        <v>237538</v>
      </c>
    </row>
    <row r="419" spans="1:15" x14ac:dyDescent="0.25">
      <c r="A419" s="479"/>
      <c r="B419" s="10" t="s">
        <v>29</v>
      </c>
      <c r="C419" s="11" t="s">
        <v>22</v>
      </c>
      <c r="D419" s="13">
        <v>43</v>
      </c>
      <c r="E419" s="14">
        <v>2695</v>
      </c>
      <c r="F419" s="13">
        <v>317</v>
      </c>
      <c r="G419" s="13">
        <v>5</v>
      </c>
      <c r="H419" s="13">
        <v>3</v>
      </c>
      <c r="I419" s="14">
        <v>3063</v>
      </c>
      <c r="J419" s="14">
        <v>9737</v>
      </c>
      <c r="K419" s="14">
        <v>610279</v>
      </c>
      <c r="L419" s="14">
        <v>71784</v>
      </c>
      <c r="M419" s="14">
        <v>1132</v>
      </c>
      <c r="N419" s="13">
        <v>679</v>
      </c>
      <c r="O419" s="14">
        <v>693611</v>
      </c>
    </row>
    <row r="420" spans="1:15" x14ac:dyDescent="0.25">
      <c r="A420" s="479"/>
      <c r="B420" s="480" t="s">
        <v>18</v>
      </c>
      <c r="C420" s="480"/>
      <c r="D420" s="13">
        <v>484</v>
      </c>
      <c r="E420" s="14">
        <v>14453</v>
      </c>
      <c r="F420" s="14">
        <v>1724</v>
      </c>
      <c r="G420" s="13">
        <v>234</v>
      </c>
      <c r="H420" s="13">
        <v>27</v>
      </c>
      <c r="I420" s="158">
        <v>16922</v>
      </c>
      <c r="J420" s="14">
        <v>89465</v>
      </c>
      <c r="K420" s="14">
        <v>3052003</v>
      </c>
      <c r="L420" s="14">
        <v>336895</v>
      </c>
      <c r="M420" s="14">
        <v>33409</v>
      </c>
      <c r="N420" s="14">
        <v>4976</v>
      </c>
      <c r="O420" s="160">
        <v>3516748</v>
      </c>
    </row>
    <row r="421" spans="1:15" x14ac:dyDescent="0.25">
      <c r="A421" s="479" t="s">
        <v>61</v>
      </c>
      <c r="B421" s="10" t="s">
        <v>20</v>
      </c>
      <c r="C421" s="11" t="s">
        <v>21</v>
      </c>
      <c r="D421" s="13">
        <v>1</v>
      </c>
      <c r="E421" s="12"/>
      <c r="F421" s="13">
        <v>37</v>
      </c>
      <c r="G421" s="12"/>
      <c r="H421" s="13">
        <v>9</v>
      </c>
      <c r="I421" s="13">
        <v>47</v>
      </c>
      <c r="J421" s="13">
        <v>508</v>
      </c>
      <c r="K421" s="12"/>
      <c r="L421" s="14">
        <v>18792</v>
      </c>
      <c r="M421" s="12"/>
      <c r="N421" s="14">
        <v>4571</v>
      </c>
      <c r="O421" s="14">
        <v>23871</v>
      </c>
    </row>
    <row r="422" spans="1:15" x14ac:dyDescent="0.25">
      <c r="A422" s="479"/>
      <c r="B422" s="10" t="s">
        <v>20</v>
      </c>
      <c r="C422" s="11" t="s">
        <v>22</v>
      </c>
      <c r="D422" s="12"/>
      <c r="E422" s="12"/>
      <c r="F422" s="13">
        <v>44</v>
      </c>
      <c r="G422" s="12"/>
      <c r="H422" s="13">
        <v>7</v>
      </c>
      <c r="I422" s="13">
        <v>51</v>
      </c>
      <c r="J422" s="12"/>
      <c r="K422" s="12"/>
      <c r="L422" s="14">
        <v>21111</v>
      </c>
      <c r="M422" s="12"/>
      <c r="N422" s="14">
        <v>3359</v>
      </c>
      <c r="O422" s="14">
        <v>24470</v>
      </c>
    </row>
    <row r="423" spans="1:15" x14ac:dyDescent="0.25">
      <c r="A423" s="479"/>
      <c r="B423" s="10" t="s">
        <v>23</v>
      </c>
      <c r="C423" s="11" t="s">
        <v>21</v>
      </c>
      <c r="D423" s="13">
        <v>4</v>
      </c>
      <c r="E423" s="13">
        <v>1</v>
      </c>
      <c r="F423" s="13">
        <v>224</v>
      </c>
      <c r="G423" s="13">
        <v>2</v>
      </c>
      <c r="H423" s="13">
        <v>273</v>
      </c>
      <c r="I423" s="13">
        <v>504</v>
      </c>
      <c r="J423" s="14">
        <v>1828</v>
      </c>
      <c r="K423" s="13">
        <v>457</v>
      </c>
      <c r="L423" s="14">
        <v>102393</v>
      </c>
      <c r="M423" s="13">
        <v>914</v>
      </c>
      <c r="N423" s="14">
        <v>124792</v>
      </c>
      <c r="O423" s="14">
        <v>230384</v>
      </c>
    </row>
    <row r="424" spans="1:15" x14ac:dyDescent="0.25">
      <c r="A424" s="479"/>
      <c r="B424" s="10" t="s">
        <v>23</v>
      </c>
      <c r="C424" s="11" t="s">
        <v>22</v>
      </c>
      <c r="D424" s="13">
        <v>5</v>
      </c>
      <c r="E424" s="13">
        <v>2</v>
      </c>
      <c r="F424" s="13">
        <v>210</v>
      </c>
      <c r="G424" s="13">
        <v>4</v>
      </c>
      <c r="H424" s="13">
        <v>257</v>
      </c>
      <c r="I424" s="13">
        <v>478</v>
      </c>
      <c r="J424" s="14">
        <v>2258</v>
      </c>
      <c r="K424" s="13">
        <v>903</v>
      </c>
      <c r="L424" s="14">
        <v>94829</v>
      </c>
      <c r="M424" s="14">
        <v>1806</v>
      </c>
      <c r="N424" s="14">
        <v>116053</v>
      </c>
      <c r="O424" s="14">
        <v>215849</v>
      </c>
    </row>
    <row r="425" spans="1:15" x14ac:dyDescent="0.25">
      <c r="A425" s="479"/>
      <c r="B425" s="10" t="s">
        <v>24</v>
      </c>
      <c r="C425" s="11" t="s">
        <v>21</v>
      </c>
      <c r="D425" s="13">
        <v>2</v>
      </c>
      <c r="E425" s="13">
        <v>3</v>
      </c>
      <c r="F425" s="13">
        <v>732</v>
      </c>
      <c r="G425" s="13">
        <v>5</v>
      </c>
      <c r="H425" s="13">
        <v>874</v>
      </c>
      <c r="I425" s="14">
        <v>1616</v>
      </c>
      <c r="J425" s="13">
        <v>633</v>
      </c>
      <c r="K425" s="13">
        <v>949</v>
      </c>
      <c r="L425" s="14">
        <v>231647</v>
      </c>
      <c r="M425" s="14">
        <v>1582</v>
      </c>
      <c r="N425" s="14">
        <v>276585</v>
      </c>
      <c r="O425" s="14">
        <v>511396</v>
      </c>
    </row>
    <row r="426" spans="1:15" x14ac:dyDescent="0.25">
      <c r="A426" s="479"/>
      <c r="B426" s="10" t="s">
        <v>24</v>
      </c>
      <c r="C426" s="11" t="s">
        <v>22</v>
      </c>
      <c r="D426" s="13">
        <v>9</v>
      </c>
      <c r="E426" s="13">
        <v>2</v>
      </c>
      <c r="F426" s="13">
        <v>717</v>
      </c>
      <c r="G426" s="13">
        <v>5</v>
      </c>
      <c r="H426" s="13">
        <v>841</v>
      </c>
      <c r="I426" s="14">
        <v>1574</v>
      </c>
      <c r="J426" s="14">
        <v>2982</v>
      </c>
      <c r="K426" s="13">
        <v>663</v>
      </c>
      <c r="L426" s="14">
        <v>237536</v>
      </c>
      <c r="M426" s="14">
        <v>1656</v>
      </c>
      <c r="N426" s="14">
        <v>278616</v>
      </c>
      <c r="O426" s="14">
        <v>521453</v>
      </c>
    </row>
    <row r="427" spans="1:15" x14ac:dyDescent="0.25">
      <c r="A427" s="479"/>
      <c r="B427" s="10" t="s">
        <v>25</v>
      </c>
      <c r="C427" s="11" t="s">
        <v>21</v>
      </c>
      <c r="D427" s="13">
        <v>1</v>
      </c>
      <c r="E427" s="13">
        <v>2</v>
      </c>
      <c r="F427" s="13">
        <v>157</v>
      </c>
      <c r="G427" s="12"/>
      <c r="H427" s="13">
        <v>140</v>
      </c>
      <c r="I427" s="13">
        <v>300</v>
      </c>
      <c r="J427" s="13">
        <v>100</v>
      </c>
      <c r="K427" s="13">
        <v>199</v>
      </c>
      <c r="L427" s="14">
        <v>15636</v>
      </c>
      <c r="M427" s="12"/>
      <c r="N427" s="14">
        <v>13943</v>
      </c>
      <c r="O427" s="14">
        <v>29878</v>
      </c>
    </row>
    <row r="428" spans="1:15" x14ac:dyDescent="0.25">
      <c r="A428" s="479"/>
      <c r="B428" s="10" t="s">
        <v>25</v>
      </c>
      <c r="C428" s="11" t="s">
        <v>22</v>
      </c>
      <c r="D428" s="12"/>
      <c r="E428" s="13">
        <v>1</v>
      </c>
      <c r="F428" s="13">
        <v>105</v>
      </c>
      <c r="G428" s="12"/>
      <c r="H428" s="13">
        <v>109</v>
      </c>
      <c r="I428" s="13">
        <v>215</v>
      </c>
      <c r="J428" s="12"/>
      <c r="K428" s="13">
        <v>194</v>
      </c>
      <c r="L428" s="14">
        <v>20397</v>
      </c>
      <c r="M428" s="12"/>
      <c r="N428" s="14">
        <v>21174</v>
      </c>
      <c r="O428" s="14">
        <v>41765</v>
      </c>
    </row>
    <row r="429" spans="1:15" x14ac:dyDescent="0.25">
      <c r="A429" s="479"/>
      <c r="B429" s="10" t="s">
        <v>26</v>
      </c>
      <c r="C429" s="11" t="s">
        <v>21</v>
      </c>
      <c r="D429" s="13">
        <v>46</v>
      </c>
      <c r="E429" s="13">
        <v>49</v>
      </c>
      <c r="F429" s="14">
        <v>2311</v>
      </c>
      <c r="G429" s="13">
        <v>7</v>
      </c>
      <c r="H429" s="14">
        <v>2609</v>
      </c>
      <c r="I429" s="14">
        <v>5022</v>
      </c>
      <c r="J429" s="14">
        <v>4520</v>
      </c>
      <c r="K429" s="14">
        <v>4815</v>
      </c>
      <c r="L429" s="14">
        <v>227093</v>
      </c>
      <c r="M429" s="13">
        <v>688</v>
      </c>
      <c r="N429" s="14">
        <v>256377</v>
      </c>
      <c r="O429" s="14">
        <v>493493</v>
      </c>
    </row>
    <row r="430" spans="1:15" x14ac:dyDescent="0.25">
      <c r="A430" s="479"/>
      <c r="B430" s="10" t="s">
        <v>27</v>
      </c>
      <c r="C430" s="11" t="s">
        <v>22</v>
      </c>
      <c r="D430" s="13">
        <v>19</v>
      </c>
      <c r="E430" s="13">
        <v>22</v>
      </c>
      <c r="F430" s="14">
        <v>1855</v>
      </c>
      <c r="G430" s="13">
        <v>6</v>
      </c>
      <c r="H430" s="14">
        <v>2014</v>
      </c>
      <c r="I430" s="14">
        <v>3916</v>
      </c>
      <c r="J430" s="14">
        <v>3805</v>
      </c>
      <c r="K430" s="14">
        <v>4406</v>
      </c>
      <c r="L430" s="14">
        <v>371513</v>
      </c>
      <c r="M430" s="14">
        <v>1202</v>
      </c>
      <c r="N430" s="14">
        <v>403357</v>
      </c>
      <c r="O430" s="14">
        <v>784283</v>
      </c>
    </row>
    <row r="431" spans="1:15" x14ac:dyDescent="0.25">
      <c r="A431" s="479"/>
      <c r="B431" s="10" t="s">
        <v>28</v>
      </c>
      <c r="C431" s="11" t="s">
        <v>21</v>
      </c>
      <c r="D431" s="13">
        <v>2</v>
      </c>
      <c r="E431" s="13">
        <v>9</v>
      </c>
      <c r="F431" s="13">
        <v>730</v>
      </c>
      <c r="G431" s="13">
        <v>2</v>
      </c>
      <c r="H431" s="13">
        <v>735</v>
      </c>
      <c r="I431" s="14">
        <v>1478</v>
      </c>
      <c r="J431" s="13">
        <v>341</v>
      </c>
      <c r="K431" s="14">
        <v>1536</v>
      </c>
      <c r="L431" s="14">
        <v>124576</v>
      </c>
      <c r="M431" s="13">
        <v>341</v>
      </c>
      <c r="N431" s="14">
        <v>125429</v>
      </c>
      <c r="O431" s="14">
        <v>252223</v>
      </c>
    </row>
    <row r="432" spans="1:15" x14ac:dyDescent="0.25">
      <c r="A432" s="479"/>
      <c r="B432" s="10" t="s">
        <v>29</v>
      </c>
      <c r="C432" s="11" t="s">
        <v>22</v>
      </c>
      <c r="D432" s="13">
        <v>4</v>
      </c>
      <c r="E432" s="13">
        <v>16</v>
      </c>
      <c r="F432" s="14">
        <v>1676</v>
      </c>
      <c r="G432" s="13">
        <v>4</v>
      </c>
      <c r="H432" s="14">
        <v>1701</v>
      </c>
      <c r="I432" s="14">
        <v>3401</v>
      </c>
      <c r="J432" s="13">
        <v>875</v>
      </c>
      <c r="K432" s="14">
        <v>3501</v>
      </c>
      <c r="L432" s="14">
        <v>366731</v>
      </c>
      <c r="M432" s="13">
        <v>875</v>
      </c>
      <c r="N432" s="14">
        <v>372201</v>
      </c>
      <c r="O432" s="14">
        <v>744183</v>
      </c>
    </row>
    <row r="433" spans="1:15" x14ac:dyDescent="0.25">
      <c r="A433" s="479"/>
      <c r="B433" s="480" t="s">
        <v>18</v>
      </c>
      <c r="C433" s="480"/>
      <c r="D433" s="13">
        <v>93</v>
      </c>
      <c r="E433" s="13">
        <v>107</v>
      </c>
      <c r="F433" s="14">
        <v>8798</v>
      </c>
      <c r="G433" s="13">
        <v>35</v>
      </c>
      <c r="H433" s="14">
        <v>9569</v>
      </c>
      <c r="I433" s="158">
        <v>18602</v>
      </c>
      <c r="J433" s="14">
        <v>17850</v>
      </c>
      <c r="K433" s="14">
        <v>17623</v>
      </c>
      <c r="L433" s="14">
        <v>1832254</v>
      </c>
      <c r="M433" s="14">
        <v>9064</v>
      </c>
      <c r="N433" s="14">
        <v>1996457</v>
      </c>
      <c r="O433" s="160">
        <v>3873248</v>
      </c>
    </row>
    <row r="434" spans="1:15" x14ac:dyDescent="0.25">
      <c r="A434" s="479" t="s">
        <v>62</v>
      </c>
      <c r="B434" s="10" t="s">
        <v>20</v>
      </c>
      <c r="C434" s="11" t="s">
        <v>21</v>
      </c>
      <c r="D434" s="13">
        <v>91</v>
      </c>
      <c r="E434" s="13">
        <v>1</v>
      </c>
      <c r="F434" s="13">
        <v>112</v>
      </c>
      <c r="G434" s="13">
        <v>2</v>
      </c>
      <c r="H434" s="12"/>
      <c r="I434" s="13">
        <v>206</v>
      </c>
      <c r="J434" s="14">
        <v>46081</v>
      </c>
      <c r="K434" s="13">
        <v>506</v>
      </c>
      <c r="L434" s="14">
        <v>56715</v>
      </c>
      <c r="M434" s="14">
        <v>1013</v>
      </c>
      <c r="N434" s="12"/>
      <c r="O434" s="14">
        <v>104315</v>
      </c>
    </row>
    <row r="435" spans="1:15" x14ac:dyDescent="0.25">
      <c r="A435" s="479"/>
      <c r="B435" s="10" t="s">
        <v>20</v>
      </c>
      <c r="C435" s="11" t="s">
        <v>22</v>
      </c>
      <c r="D435" s="13">
        <v>101</v>
      </c>
      <c r="E435" s="12"/>
      <c r="F435" s="13">
        <v>94</v>
      </c>
      <c r="G435" s="12"/>
      <c r="H435" s="12"/>
      <c r="I435" s="13">
        <v>195</v>
      </c>
      <c r="J435" s="14">
        <v>48313</v>
      </c>
      <c r="K435" s="12"/>
      <c r="L435" s="14">
        <v>44965</v>
      </c>
      <c r="M435" s="12"/>
      <c r="N435" s="12"/>
      <c r="O435" s="14">
        <v>93278</v>
      </c>
    </row>
    <row r="436" spans="1:15" x14ac:dyDescent="0.25">
      <c r="A436" s="479"/>
      <c r="B436" s="10" t="s">
        <v>23</v>
      </c>
      <c r="C436" s="11" t="s">
        <v>21</v>
      </c>
      <c r="D436" s="13">
        <v>564</v>
      </c>
      <c r="E436" s="13">
        <v>8</v>
      </c>
      <c r="F436" s="13">
        <v>536</v>
      </c>
      <c r="G436" s="13">
        <v>8</v>
      </c>
      <c r="H436" s="12"/>
      <c r="I436" s="14">
        <v>1116</v>
      </c>
      <c r="J436" s="14">
        <v>257041</v>
      </c>
      <c r="K436" s="14">
        <v>3646</v>
      </c>
      <c r="L436" s="14">
        <v>244280</v>
      </c>
      <c r="M436" s="14">
        <v>3646</v>
      </c>
      <c r="N436" s="12"/>
      <c r="O436" s="14">
        <v>508613</v>
      </c>
    </row>
    <row r="437" spans="1:15" x14ac:dyDescent="0.25">
      <c r="A437" s="479"/>
      <c r="B437" s="10" t="s">
        <v>23</v>
      </c>
      <c r="C437" s="11" t="s">
        <v>22</v>
      </c>
      <c r="D437" s="13">
        <v>562</v>
      </c>
      <c r="E437" s="13">
        <v>11</v>
      </c>
      <c r="F437" s="13">
        <v>469</v>
      </c>
      <c r="G437" s="13">
        <v>5</v>
      </c>
      <c r="H437" s="13">
        <v>2</v>
      </c>
      <c r="I437" s="14">
        <v>1049</v>
      </c>
      <c r="J437" s="14">
        <v>253022</v>
      </c>
      <c r="K437" s="14">
        <v>4952</v>
      </c>
      <c r="L437" s="14">
        <v>211152</v>
      </c>
      <c r="M437" s="14">
        <v>2251</v>
      </c>
      <c r="N437" s="13">
        <v>900</v>
      </c>
      <c r="O437" s="14">
        <v>472277</v>
      </c>
    </row>
    <row r="438" spans="1:15" x14ac:dyDescent="0.25">
      <c r="A438" s="479"/>
      <c r="B438" s="10" t="s">
        <v>24</v>
      </c>
      <c r="C438" s="11" t="s">
        <v>21</v>
      </c>
      <c r="D438" s="14">
        <v>1762</v>
      </c>
      <c r="E438" s="13">
        <v>31</v>
      </c>
      <c r="F438" s="14">
        <v>1694</v>
      </c>
      <c r="G438" s="13">
        <v>25</v>
      </c>
      <c r="H438" s="13">
        <v>5</v>
      </c>
      <c r="I438" s="14">
        <v>3517</v>
      </c>
      <c r="J438" s="14">
        <v>555932</v>
      </c>
      <c r="K438" s="14">
        <v>9781</v>
      </c>
      <c r="L438" s="14">
        <v>534477</v>
      </c>
      <c r="M438" s="14">
        <v>7888</v>
      </c>
      <c r="N438" s="14">
        <v>1578</v>
      </c>
      <c r="O438" s="14">
        <v>1109656</v>
      </c>
    </row>
    <row r="439" spans="1:15" x14ac:dyDescent="0.25">
      <c r="A439" s="479"/>
      <c r="B439" s="10" t="s">
        <v>24</v>
      </c>
      <c r="C439" s="11" t="s">
        <v>22</v>
      </c>
      <c r="D439" s="14">
        <v>1558</v>
      </c>
      <c r="E439" s="13">
        <v>34</v>
      </c>
      <c r="F439" s="14">
        <v>1571</v>
      </c>
      <c r="G439" s="13">
        <v>18</v>
      </c>
      <c r="H439" s="13">
        <v>4</v>
      </c>
      <c r="I439" s="14">
        <v>3185</v>
      </c>
      <c r="J439" s="14">
        <v>514607</v>
      </c>
      <c r="K439" s="14">
        <v>11230</v>
      </c>
      <c r="L439" s="14">
        <v>518901</v>
      </c>
      <c r="M439" s="14">
        <v>5945</v>
      </c>
      <c r="N439" s="14">
        <v>1321</v>
      </c>
      <c r="O439" s="14">
        <v>1052004</v>
      </c>
    </row>
    <row r="440" spans="1:15" x14ac:dyDescent="0.25">
      <c r="A440" s="479"/>
      <c r="B440" s="10" t="s">
        <v>25</v>
      </c>
      <c r="C440" s="11" t="s">
        <v>21</v>
      </c>
      <c r="D440" s="13">
        <v>303</v>
      </c>
      <c r="E440" s="13">
        <v>4</v>
      </c>
      <c r="F440" s="13">
        <v>301</v>
      </c>
      <c r="G440" s="13">
        <v>6</v>
      </c>
      <c r="H440" s="13">
        <v>1</v>
      </c>
      <c r="I440" s="13">
        <v>615</v>
      </c>
      <c r="J440" s="14">
        <v>30086</v>
      </c>
      <c r="K440" s="13">
        <v>397</v>
      </c>
      <c r="L440" s="14">
        <v>29887</v>
      </c>
      <c r="M440" s="13">
        <v>596</v>
      </c>
      <c r="N440" s="13">
        <v>99</v>
      </c>
      <c r="O440" s="14">
        <v>61065</v>
      </c>
    </row>
    <row r="441" spans="1:15" x14ac:dyDescent="0.25">
      <c r="A441" s="479"/>
      <c r="B441" s="10" t="s">
        <v>25</v>
      </c>
      <c r="C441" s="11" t="s">
        <v>22</v>
      </c>
      <c r="D441" s="13">
        <v>210</v>
      </c>
      <c r="E441" s="13">
        <v>6</v>
      </c>
      <c r="F441" s="13">
        <v>210</v>
      </c>
      <c r="G441" s="13">
        <v>2</v>
      </c>
      <c r="H441" s="13">
        <v>1</v>
      </c>
      <c r="I441" s="13">
        <v>429</v>
      </c>
      <c r="J441" s="14">
        <v>40672</v>
      </c>
      <c r="K441" s="14">
        <v>1162</v>
      </c>
      <c r="L441" s="14">
        <v>40672</v>
      </c>
      <c r="M441" s="13">
        <v>387</v>
      </c>
      <c r="N441" s="13">
        <v>194</v>
      </c>
      <c r="O441" s="14">
        <v>83087</v>
      </c>
    </row>
    <row r="442" spans="1:15" x14ac:dyDescent="0.25">
      <c r="A442" s="479"/>
      <c r="B442" s="10" t="s">
        <v>26</v>
      </c>
      <c r="C442" s="11" t="s">
        <v>21</v>
      </c>
      <c r="D442" s="14">
        <v>4529</v>
      </c>
      <c r="E442" s="13">
        <v>242</v>
      </c>
      <c r="F442" s="14">
        <v>5641</v>
      </c>
      <c r="G442" s="13">
        <v>104</v>
      </c>
      <c r="H442" s="13">
        <v>25</v>
      </c>
      <c r="I442" s="14">
        <v>10541</v>
      </c>
      <c r="J442" s="14">
        <v>443717</v>
      </c>
      <c r="K442" s="14">
        <v>23709</v>
      </c>
      <c r="L442" s="14">
        <v>552662</v>
      </c>
      <c r="M442" s="14">
        <v>10189</v>
      </c>
      <c r="N442" s="14">
        <v>2449</v>
      </c>
      <c r="O442" s="14">
        <v>1032726</v>
      </c>
    </row>
    <row r="443" spans="1:15" x14ac:dyDescent="0.25">
      <c r="A443" s="479"/>
      <c r="B443" s="10" t="s">
        <v>27</v>
      </c>
      <c r="C443" s="11" t="s">
        <v>22</v>
      </c>
      <c r="D443" s="14">
        <v>3941</v>
      </c>
      <c r="E443" s="13">
        <v>102</v>
      </c>
      <c r="F443" s="14">
        <v>4828</v>
      </c>
      <c r="G443" s="13">
        <v>72</v>
      </c>
      <c r="H443" s="13">
        <v>18</v>
      </c>
      <c r="I443" s="14">
        <v>8961</v>
      </c>
      <c r="J443" s="14">
        <v>786929</v>
      </c>
      <c r="K443" s="14">
        <v>20367</v>
      </c>
      <c r="L443" s="14">
        <v>964043</v>
      </c>
      <c r="M443" s="14">
        <v>14377</v>
      </c>
      <c r="N443" s="14">
        <v>3594</v>
      </c>
      <c r="O443" s="14">
        <v>1789310</v>
      </c>
    </row>
    <row r="444" spans="1:15" x14ac:dyDescent="0.25">
      <c r="A444" s="479"/>
      <c r="B444" s="10" t="s">
        <v>28</v>
      </c>
      <c r="C444" s="11" t="s">
        <v>21</v>
      </c>
      <c r="D444" s="14">
        <v>1443</v>
      </c>
      <c r="E444" s="13">
        <v>32</v>
      </c>
      <c r="F444" s="14">
        <v>1774</v>
      </c>
      <c r="G444" s="13">
        <v>5</v>
      </c>
      <c r="H444" s="13">
        <v>1</v>
      </c>
      <c r="I444" s="14">
        <v>3255</v>
      </c>
      <c r="J444" s="14">
        <v>245515</v>
      </c>
      <c r="K444" s="14">
        <v>5445</v>
      </c>
      <c r="L444" s="14">
        <v>301832</v>
      </c>
      <c r="M444" s="13">
        <v>851</v>
      </c>
      <c r="N444" s="13">
        <v>170</v>
      </c>
      <c r="O444" s="14">
        <v>553813</v>
      </c>
    </row>
    <row r="445" spans="1:15" x14ac:dyDescent="0.25">
      <c r="A445" s="479"/>
      <c r="B445" s="10" t="s">
        <v>29</v>
      </c>
      <c r="C445" s="11" t="s">
        <v>22</v>
      </c>
      <c r="D445" s="14">
        <v>3518</v>
      </c>
      <c r="E445" s="13">
        <v>76</v>
      </c>
      <c r="F445" s="14">
        <v>3915</v>
      </c>
      <c r="G445" s="13">
        <v>22</v>
      </c>
      <c r="H445" s="13">
        <v>3</v>
      </c>
      <c r="I445" s="14">
        <v>7534</v>
      </c>
      <c r="J445" s="14">
        <v>767482</v>
      </c>
      <c r="K445" s="14">
        <v>16580</v>
      </c>
      <c r="L445" s="14">
        <v>854091</v>
      </c>
      <c r="M445" s="14">
        <v>4799</v>
      </c>
      <c r="N445" s="13">
        <v>654</v>
      </c>
      <c r="O445" s="14">
        <v>1643606</v>
      </c>
    </row>
    <row r="446" spans="1:15" x14ac:dyDescent="0.25">
      <c r="A446" s="479"/>
      <c r="B446" s="480" t="s">
        <v>18</v>
      </c>
      <c r="C446" s="480"/>
      <c r="D446" s="14">
        <v>18582</v>
      </c>
      <c r="E446" s="13">
        <v>547</v>
      </c>
      <c r="F446" s="14">
        <v>21145</v>
      </c>
      <c r="G446" s="13">
        <v>269</v>
      </c>
      <c r="H446" s="13">
        <v>60</v>
      </c>
      <c r="I446" s="158">
        <v>40603</v>
      </c>
      <c r="J446" s="14">
        <v>3989397</v>
      </c>
      <c r="K446" s="14">
        <v>97775</v>
      </c>
      <c r="L446" s="14">
        <v>4353677</v>
      </c>
      <c r="M446" s="14">
        <v>51942</v>
      </c>
      <c r="N446" s="14">
        <v>10959</v>
      </c>
      <c r="O446" s="160">
        <v>8503750</v>
      </c>
    </row>
    <row r="447" spans="1:15" x14ac:dyDescent="0.25">
      <c r="A447" s="479" t="s">
        <v>63</v>
      </c>
      <c r="B447" s="10" t="s">
        <v>20</v>
      </c>
      <c r="C447" s="11" t="s">
        <v>21</v>
      </c>
      <c r="D447" s="13">
        <v>1</v>
      </c>
      <c r="E447" s="12"/>
      <c r="F447" s="13">
        <v>39</v>
      </c>
      <c r="G447" s="12"/>
      <c r="H447" s="13">
        <v>29</v>
      </c>
      <c r="I447" s="13">
        <v>69</v>
      </c>
      <c r="J447" s="13">
        <v>527</v>
      </c>
      <c r="K447" s="12"/>
      <c r="L447" s="14">
        <v>20539</v>
      </c>
      <c r="M447" s="12"/>
      <c r="N447" s="14">
        <v>15272</v>
      </c>
      <c r="O447" s="14">
        <v>36338</v>
      </c>
    </row>
    <row r="448" spans="1:15" x14ac:dyDescent="0.25">
      <c r="A448" s="479"/>
      <c r="B448" s="10" t="s">
        <v>20</v>
      </c>
      <c r="C448" s="11" t="s">
        <v>22</v>
      </c>
      <c r="D448" s="12"/>
      <c r="E448" s="13">
        <v>1</v>
      </c>
      <c r="F448" s="13">
        <v>28</v>
      </c>
      <c r="G448" s="12"/>
      <c r="H448" s="13">
        <v>15</v>
      </c>
      <c r="I448" s="13">
        <v>44</v>
      </c>
      <c r="J448" s="12"/>
      <c r="K448" s="13">
        <v>497</v>
      </c>
      <c r="L448" s="14">
        <v>13930</v>
      </c>
      <c r="M448" s="12"/>
      <c r="N448" s="14">
        <v>7462</v>
      </c>
      <c r="O448" s="14">
        <v>21889</v>
      </c>
    </row>
    <row r="449" spans="1:15" x14ac:dyDescent="0.25">
      <c r="A449" s="479"/>
      <c r="B449" s="10" t="s">
        <v>23</v>
      </c>
      <c r="C449" s="11" t="s">
        <v>21</v>
      </c>
      <c r="D449" s="13">
        <v>13</v>
      </c>
      <c r="E449" s="13">
        <v>12</v>
      </c>
      <c r="F449" s="13">
        <v>218</v>
      </c>
      <c r="G449" s="13">
        <v>1</v>
      </c>
      <c r="H449" s="13">
        <v>195</v>
      </c>
      <c r="I449" s="13">
        <v>439</v>
      </c>
      <c r="J449" s="14">
        <v>6162</v>
      </c>
      <c r="K449" s="14">
        <v>5688</v>
      </c>
      <c r="L449" s="14">
        <v>103327</v>
      </c>
      <c r="M449" s="13">
        <v>474</v>
      </c>
      <c r="N449" s="14">
        <v>92425</v>
      </c>
      <c r="O449" s="14">
        <v>208076</v>
      </c>
    </row>
    <row r="450" spans="1:15" x14ac:dyDescent="0.25">
      <c r="A450" s="479"/>
      <c r="B450" s="10" t="s">
        <v>23</v>
      </c>
      <c r="C450" s="11" t="s">
        <v>22</v>
      </c>
      <c r="D450" s="13">
        <v>9</v>
      </c>
      <c r="E450" s="13">
        <v>16</v>
      </c>
      <c r="F450" s="13">
        <v>213</v>
      </c>
      <c r="G450" s="13">
        <v>2</v>
      </c>
      <c r="H450" s="13">
        <v>155</v>
      </c>
      <c r="I450" s="13">
        <v>395</v>
      </c>
      <c r="J450" s="14">
        <v>4214</v>
      </c>
      <c r="K450" s="14">
        <v>7492</v>
      </c>
      <c r="L450" s="14">
        <v>99732</v>
      </c>
      <c r="M450" s="13">
        <v>936</v>
      </c>
      <c r="N450" s="14">
        <v>72575</v>
      </c>
      <c r="O450" s="14">
        <v>184949</v>
      </c>
    </row>
    <row r="451" spans="1:15" x14ac:dyDescent="0.25">
      <c r="A451" s="479"/>
      <c r="B451" s="10" t="s">
        <v>24</v>
      </c>
      <c r="C451" s="11" t="s">
        <v>21</v>
      </c>
      <c r="D451" s="13">
        <v>19</v>
      </c>
      <c r="E451" s="13">
        <v>47</v>
      </c>
      <c r="F451" s="13">
        <v>338</v>
      </c>
      <c r="G451" s="13">
        <v>4</v>
      </c>
      <c r="H451" s="13">
        <v>748</v>
      </c>
      <c r="I451" s="14">
        <v>1156</v>
      </c>
      <c r="J451" s="14">
        <v>6235</v>
      </c>
      <c r="K451" s="14">
        <v>15422</v>
      </c>
      <c r="L451" s="14">
        <v>110909</v>
      </c>
      <c r="M451" s="14">
        <v>1313</v>
      </c>
      <c r="N451" s="14">
        <v>245443</v>
      </c>
      <c r="O451" s="14">
        <v>379322</v>
      </c>
    </row>
    <row r="452" spans="1:15" x14ac:dyDescent="0.25">
      <c r="A452" s="479"/>
      <c r="B452" s="10" t="s">
        <v>24</v>
      </c>
      <c r="C452" s="11" t="s">
        <v>22</v>
      </c>
      <c r="D452" s="13">
        <v>27</v>
      </c>
      <c r="E452" s="13">
        <v>45</v>
      </c>
      <c r="F452" s="13">
        <v>315</v>
      </c>
      <c r="G452" s="13">
        <v>1</v>
      </c>
      <c r="H452" s="13">
        <v>680</v>
      </c>
      <c r="I452" s="14">
        <v>1068</v>
      </c>
      <c r="J452" s="14">
        <v>9275</v>
      </c>
      <c r="K452" s="14">
        <v>15458</v>
      </c>
      <c r="L452" s="14">
        <v>108206</v>
      </c>
      <c r="M452" s="13">
        <v>344</v>
      </c>
      <c r="N452" s="14">
        <v>233588</v>
      </c>
      <c r="O452" s="14">
        <v>366871</v>
      </c>
    </row>
    <row r="453" spans="1:15" x14ac:dyDescent="0.25">
      <c r="A453" s="479"/>
      <c r="B453" s="10" t="s">
        <v>25</v>
      </c>
      <c r="C453" s="11" t="s">
        <v>21</v>
      </c>
      <c r="D453" s="13">
        <v>1</v>
      </c>
      <c r="E453" s="13">
        <v>7</v>
      </c>
      <c r="F453" s="13">
        <v>78</v>
      </c>
      <c r="G453" s="13">
        <v>2</v>
      </c>
      <c r="H453" s="13">
        <v>134</v>
      </c>
      <c r="I453" s="13">
        <v>222</v>
      </c>
      <c r="J453" s="13">
        <v>103</v>
      </c>
      <c r="K453" s="13">
        <v>723</v>
      </c>
      <c r="L453" s="14">
        <v>8055</v>
      </c>
      <c r="M453" s="13">
        <v>207</v>
      </c>
      <c r="N453" s="14">
        <v>13837</v>
      </c>
      <c r="O453" s="14">
        <v>22925</v>
      </c>
    </row>
    <row r="454" spans="1:15" x14ac:dyDescent="0.25">
      <c r="A454" s="479"/>
      <c r="B454" s="10" t="s">
        <v>25</v>
      </c>
      <c r="C454" s="11" t="s">
        <v>22</v>
      </c>
      <c r="D454" s="13">
        <v>2</v>
      </c>
      <c r="E454" s="13">
        <v>9</v>
      </c>
      <c r="F454" s="13">
        <v>64</v>
      </c>
      <c r="G454" s="12"/>
      <c r="H454" s="13">
        <v>94</v>
      </c>
      <c r="I454" s="13">
        <v>169</v>
      </c>
      <c r="J454" s="13">
        <v>403</v>
      </c>
      <c r="K454" s="14">
        <v>1813</v>
      </c>
      <c r="L454" s="14">
        <v>12891</v>
      </c>
      <c r="M454" s="12"/>
      <c r="N454" s="14">
        <v>18934</v>
      </c>
      <c r="O454" s="14">
        <v>34041</v>
      </c>
    </row>
    <row r="455" spans="1:15" x14ac:dyDescent="0.25">
      <c r="A455" s="479"/>
      <c r="B455" s="10" t="s">
        <v>26</v>
      </c>
      <c r="C455" s="11" t="s">
        <v>21</v>
      </c>
      <c r="D455" s="13">
        <v>132</v>
      </c>
      <c r="E455" s="13">
        <v>303</v>
      </c>
      <c r="F455" s="14">
        <v>1393</v>
      </c>
      <c r="G455" s="13">
        <v>22</v>
      </c>
      <c r="H455" s="14">
        <v>2840</v>
      </c>
      <c r="I455" s="14">
        <v>4690</v>
      </c>
      <c r="J455" s="14">
        <v>13450</v>
      </c>
      <c r="K455" s="14">
        <v>30873</v>
      </c>
      <c r="L455" s="14">
        <v>141935</v>
      </c>
      <c r="M455" s="14">
        <v>2242</v>
      </c>
      <c r="N455" s="14">
        <v>289371</v>
      </c>
      <c r="O455" s="14">
        <v>477871</v>
      </c>
    </row>
    <row r="456" spans="1:15" x14ac:dyDescent="0.25">
      <c r="A456" s="479"/>
      <c r="B456" s="10" t="s">
        <v>27</v>
      </c>
      <c r="C456" s="11" t="s">
        <v>22</v>
      </c>
      <c r="D456" s="13">
        <v>67</v>
      </c>
      <c r="E456" s="13">
        <v>256</v>
      </c>
      <c r="F456" s="14">
        <v>1071</v>
      </c>
      <c r="G456" s="13">
        <v>12</v>
      </c>
      <c r="H456" s="14">
        <v>2180</v>
      </c>
      <c r="I456" s="14">
        <v>3586</v>
      </c>
      <c r="J456" s="14">
        <v>13914</v>
      </c>
      <c r="K456" s="14">
        <v>53162</v>
      </c>
      <c r="L456" s="14">
        <v>222409</v>
      </c>
      <c r="M456" s="14">
        <v>2492</v>
      </c>
      <c r="N456" s="14">
        <v>452709</v>
      </c>
      <c r="O456" s="14">
        <v>744686</v>
      </c>
    </row>
    <row r="457" spans="1:15" x14ac:dyDescent="0.25">
      <c r="A457" s="479"/>
      <c r="B457" s="10" t="s">
        <v>28</v>
      </c>
      <c r="C457" s="11" t="s">
        <v>21</v>
      </c>
      <c r="D457" s="13">
        <v>13</v>
      </c>
      <c r="E457" s="13">
        <v>79</v>
      </c>
      <c r="F457" s="13">
        <v>421</v>
      </c>
      <c r="G457" s="12"/>
      <c r="H457" s="13">
        <v>878</v>
      </c>
      <c r="I457" s="14">
        <v>1391</v>
      </c>
      <c r="J457" s="14">
        <v>2300</v>
      </c>
      <c r="K457" s="14">
        <v>13979</v>
      </c>
      <c r="L457" s="14">
        <v>74495</v>
      </c>
      <c r="M457" s="12"/>
      <c r="N457" s="14">
        <v>155360</v>
      </c>
      <c r="O457" s="14">
        <v>246134</v>
      </c>
    </row>
    <row r="458" spans="1:15" x14ac:dyDescent="0.25">
      <c r="A458" s="479"/>
      <c r="B458" s="10" t="s">
        <v>29</v>
      </c>
      <c r="C458" s="11" t="s">
        <v>22</v>
      </c>
      <c r="D458" s="13">
        <v>15</v>
      </c>
      <c r="E458" s="13">
        <v>190</v>
      </c>
      <c r="F458" s="14">
        <v>1022</v>
      </c>
      <c r="G458" s="13">
        <v>2</v>
      </c>
      <c r="H458" s="14">
        <v>2039</v>
      </c>
      <c r="I458" s="14">
        <v>3268</v>
      </c>
      <c r="J458" s="14">
        <v>3403</v>
      </c>
      <c r="K458" s="14">
        <v>43108</v>
      </c>
      <c r="L458" s="14">
        <v>231876</v>
      </c>
      <c r="M458" s="13">
        <v>454</v>
      </c>
      <c r="N458" s="14">
        <v>462618</v>
      </c>
      <c r="O458" s="14">
        <v>741459</v>
      </c>
    </row>
    <row r="459" spans="1:15" x14ac:dyDescent="0.25">
      <c r="A459" s="479"/>
      <c r="B459" s="480" t="s">
        <v>18</v>
      </c>
      <c r="C459" s="480"/>
      <c r="D459" s="13">
        <v>299</v>
      </c>
      <c r="E459" s="13">
        <v>965</v>
      </c>
      <c r="F459" s="14">
        <v>5200</v>
      </c>
      <c r="G459" s="13">
        <v>46</v>
      </c>
      <c r="H459" s="14">
        <v>9987</v>
      </c>
      <c r="I459" s="158">
        <v>16497</v>
      </c>
      <c r="J459" s="14">
        <v>59986</v>
      </c>
      <c r="K459" s="14">
        <v>188215</v>
      </c>
      <c r="L459" s="14">
        <v>1148304</v>
      </c>
      <c r="M459" s="14">
        <v>8462</v>
      </c>
      <c r="N459" s="14">
        <v>2059594</v>
      </c>
      <c r="O459" s="160">
        <v>3464561</v>
      </c>
    </row>
    <row r="460" spans="1:15" x14ac:dyDescent="0.25">
      <c r="A460" s="479" t="s">
        <v>64</v>
      </c>
      <c r="B460" s="10" t="s">
        <v>20</v>
      </c>
      <c r="C460" s="11" t="s">
        <v>21</v>
      </c>
      <c r="D460" s="13">
        <v>1</v>
      </c>
      <c r="E460" s="13">
        <v>1</v>
      </c>
      <c r="F460" s="12"/>
      <c r="G460" s="13">
        <v>23</v>
      </c>
      <c r="H460" s="12"/>
      <c r="I460" s="13">
        <v>25</v>
      </c>
      <c r="J460" s="13">
        <v>557</v>
      </c>
      <c r="K460" s="13">
        <v>557</v>
      </c>
      <c r="L460" s="12"/>
      <c r="M460" s="14">
        <v>12811</v>
      </c>
      <c r="N460" s="12"/>
      <c r="O460" s="14">
        <v>13925</v>
      </c>
    </row>
    <row r="461" spans="1:15" x14ac:dyDescent="0.25">
      <c r="A461" s="479"/>
      <c r="B461" s="10" t="s">
        <v>20</v>
      </c>
      <c r="C461" s="11" t="s">
        <v>22</v>
      </c>
      <c r="D461" s="12"/>
      <c r="E461" s="12"/>
      <c r="F461" s="12"/>
      <c r="G461" s="13">
        <v>35</v>
      </c>
      <c r="H461" s="12"/>
      <c r="I461" s="13">
        <v>35</v>
      </c>
      <c r="J461" s="12"/>
      <c r="K461" s="12"/>
      <c r="L461" s="12"/>
      <c r="M461" s="14">
        <v>18417</v>
      </c>
      <c r="N461" s="12"/>
      <c r="O461" s="14">
        <v>18417</v>
      </c>
    </row>
    <row r="462" spans="1:15" x14ac:dyDescent="0.25">
      <c r="A462" s="479"/>
      <c r="B462" s="10" t="s">
        <v>23</v>
      </c>
      <c r="C462" s="11" t="s">
        <v>21</v>
      </c>
      <c r="D462" s="12"/>
      <c r="E462" s="13">
        <v>1</v>
      </c>
      <c r="F462" s="13">
        <v>4</v>
      </c>
      <c r="G462" s="13">
        <v>259</v>
      </c>
      <c r="H462" s="13">
        <v>3</v>
      </c>
      <c r="I462" s="13">
        <v>267</v>
      </c>
      <c r="J462" s="12"/>
      <c r="K462" s="13">
        <v>501</v>
      </c>
      <c r="L462" s="14">
        <v>2005</v>
      </c>
      <c r="M462" s="14">
        <v>129842</v>
      </c>
      <c r="N462" s="14">
        <v>1504</v>
      </c>
      <c r="O462" s="14">
        <v>133852</v>
      </c>
    </row>
    <row r="463" spans="1:15" x14ac:dyDescent="0.25">
      <c r="A463" s="479"/>
      <c r="B463" s="10" t="s">
        <v>23</v>
      </c>
      <c r="C463" s="11" t="s">
        <v>22</v>
      </c>
      <c r="D463" s="13">
        <v>1</v>
      </c>
      <c r="E463" s="13">
        <v>7</v>
      </c>
      <c r="F463" s="13">
        <v>2</v>
      </c>
      <c r="G463" s="13">
        <v>266</v>
      </c>
      <c r="H463" s="13">
        <v>6</v>
      </c>
      <c r="I463" s="13">
        <v>282</v>
      </c>
      <c r="J463" s="13">
        <v>495</v>
      </c>
      <c r="K463" s="14">
        <v>3467</v>
      </c>
      <c r="L463" s="13">
        <v>990</v>
      </c>
      <c r="M463" s="14">
        <v>131734</v>
      </c>
      <c r="N463" s="14">
        <v>2971</v>
      </c>
      <c r="O463" s="14">
        <v>139657</v>
      </c>
    </row>
    <row r="464" spans="1:15" x14ac:dyDescent="0.25">
      <c r="A464" s="479"/>
      <c r="B464" s="10" t="s">
        <v>24</v>
      </c>
      <c r="C464" s="11" t="s">
        <v>21</v>
      </c>
      <c r="D464" s="13">
        <v>4</v>
      </c>
      <c r="E464" s="13">
        <v>12</v>
      </c>
      <c r="F464" s="13">
        <v>5</v>
      </c>
      <c r="G464" s="13">
        <v>810</v>
      </c>
      <c r="H464" s="13">
        <v>12</v>
      </c>
      <c r="I464" s="13">
        <v>843</v>
      </c>
      <c r="J464" s="14">
        <v>1388</v>
      </c>
      <c r="K464" s="14">
        <v>4165</v>
      </c>
      <c r="L464" s="14">
        <v>1735</v>
      </c>
      <c r="M464" s="14">
        <v>281121</v>
      </c>
      <c r="N464" s="14">
        <v>4165</v>
      </c>
      <c r="O464" s="14">
        <v>292574</v>
      </c>
    </row>
    <row r="465" spans="1:15" x14ac:dyDescent="0.25">
      <c r="A465" s="479"/>
      <c r="B465" s="10" t="s">
        <v>24</v>
      </c>
      <c r="C465" s="11" t="s">
        <v>22</v>
      </c>
      <c r="D465" s="13">
        <v>1</v>
      </c>
      <c r="E465" s="13">
        <v>16</v>
      </c>
      <c r="F465" s="13">
        <v>10</v>
      </c>
      <c r="G465" s="13">
        <v>825</v>
      </c>
      <c r="H465" s="13">
        <v>7</v>
      </c>
      <c r="I465" s="13">
        <v>859</v>
      </c>
      <c r="J465" s="13">
        <v>363</v>
      </c>
      <c r="K465" s="14">
        <v>5813</v>
      </c>
      <c r="L465" s="14">
        <v>3633</v>
      </c>
      <c r="M465" s="14">
        <v>299747</v>
      </c>
      <c r="N465" s="14">
        <v>2543</v>
      </c>
      <c r="O465" s="14">
        <v>312099</v>
      </c>
    </row>
    <row r="466" spans="1:15" x14ac:dyDescent="0.25">
      <c r="A466" s="479"/>
      <c r="B466" s="10" t="s">
        <v>25</v>
      </c>
      <c r="C466" s="11" t="s">
        <v>21</v>
      </c>
      <c r="D466" s="12"/>
      <c r="E466" s="13">
        <v>1</v>
      </c>
      <c r="F466" s="13">
        <v>4</v>
      </c>
      <c r="G466" s="13">
        <v>165</v>
      </c>
      <c r="H466" s="13">
        <v>2</v>
      </c>
      <c r="I466" s="13">
        <v>172</v>
      </c>
      <c r="J466" s="12"/>
      <c r="K466" s="13">
        <v>109</v>
      </c>
      <c r="L466" s="13">
        <v>437</v>
      </c>
      <c r="M466" s="14">
        <v>18022</v>
      </c>
      <c r="N466" s="13">
        <v>218</v>
      </c>
      <c r="O466" s="14">
        <v>18786</v>
      </c>
    </row>
    <row r="467" spans="1:15" x14ac:dyDescent="0.25">
      <c r="A467" s="479"/>
      <c r="B467" s="10" t="s">
        <v>25</v>
      </c>
      <c r="C467" s="11" t="s">
        <v>22</v>
      </c>
      <c r="D467" s="12"/>
      <c r="E467" s="13">
        <v>3</v>
      </c>
      <c r="F467" s="13">
        <v>3</v>
      </c>
      <c r="G467" s="13">
        <v>107</v>
      </c>
      <c r="H467" s="13">
        <v>2</v>
      </c>
      <c r="I467" s="13">
        <v>115</v>
      </c>
      <c r="J467" s="12"/>
      <c r="K467" s="13">
        <v>639</v>
      </c>
      <c r="L467" s="13">
        <v>639</v>
      </c>
      <c r="M467" s="14">
        <v>22796</v>
      </c>
      <c r="N467" s="13">
        <v>426</v>
      </c>
      <c r="O467" s="14">
        <v>24500</v>
      </c>
    </row>
    <row r="468" spans="1:15" x14ac:dyDescent="0.25">
      <c r="A468" s="479"/>
      <c r="B468" s="10" t="s">
        <v>26</v>
      </c>
      <c r="C468" s="11" t="s">
        <v>21</v>
      </c>
      <c r="D468" s="13">
        <v>29</v>
      </c>
      <c r="E468" s="13">
        <v>70</v>
      </c>
      <c r="F468" s="13">
        <v>74</v>
      </c>
      <c r="G468" s="14">
        <v>2852</v>
      </c>
      <c r="H468" s="13">
        <v>17</v>
      </c>
      <c r="I468" s="14">
        <v>3042</v>
      </c>
      <c r="J468" s="14">
        <v>3125</v>
      </c>
      <c r="K468" s="14">
        <v>7544</v>
      </c>
      <c r="L468" s="14">
        <v>7975</v>
      </c>
      <c r="M468" s="14">
        <v>307359</v>
      </c>
      <c r="N468" s="14">
        <v>1832</v>
      </c>
      <c r="O468" s="14">
        <v>327835</v>
      </c>
    </row>
    <row r="469" spans="1:15" x14ac:dyDescent="0.25">
      <c r="A469" s="479"/>
      <c r="B469" s="10" t="s">
        <v>27</v>
      </c>
      <c r="C469" s="11" t="s">
        <v>22</v>
      </c>
      <c r="D469" s="13">
        <v>19</v>
      </c>
      <c r="E469" s="13">
        <v>58</v>
      </c>
      <c r="F469" s="13">
        <v>36</v>
      </c>
      <c r="G469" s="14">
        <v>2313</v>
      </c>
      <c r="H469" s="13">
        <v>21</v>
      </c>
      <c r="I469" s="14">
        <v>2447</v>
      </c>
      <c r="J469" s="14">
        <v>4173</v>
      </c>
      <c r="K469" s="14">
        <v>12739</v>
      </c>
      <c r="L469" s="14">
        <v>7907</v>
      </c>
      <c r="M469" s="14">
        <v>508039</v>
      </c>
      <c r="N469" s="14">
        <v>4613</v>
      </c>
      <c r="O469" s="14">
        <v>537471</v>
      </c>
    </row>
    <row r="470" spans="1:15" x14ac:dyDescent="0.25">
      <c r="A470" s="479"/>
      <c r="B470" s="10" t="s">
        <v>28</v>
      </c>
      <c r="C470" s="11" t="s">
        <v>21</v>
      </c>
      <c r="D470" s="13">
        <v>1</v>
      </c>
      <c r="E470" s="13">
        <v>21</v>
      </c>
      <c r="F470" s="13">
        <v>10</v>
      </c>
      <c r="G470" s="13">
        <v>993</v>
      </c>
      <c r="H470" s="13">
        <v>5</v>
      </c>
      <c r="I470" s="14">
        <v>1030</v>
      </c>
      <c r="J470" s="13">
        <v>187</v>
      </c>
      <c r="K470" s="14">
        <v>3930</v>
      </c>
      <c r="L470" s="14">
        <v>1872</v>
      </c>
      <c r="M470" s="14">
        <v>185846</v>
      </c>
      <c r="N470" s="13">
        <v>936</v>
      </c>
      <c r="O470" s="14">
        <v>192771</v>
      </c>
    </row>
    <row r="471" spans="1:15" x14ac:dyDescent="0.25">
      <c r="A471" s="479"/>
      <c r="B471" s="10" t="s">
        <v>29</v>
      </c>
      <c r="C471" s="11" t="s">
        <v>22</v>
      </c>
      <c r="D471" s="13">
        <v>4</v>
      </c>
      <c r="E471" s="13">
        <v>56</v>
      </c>
      <c r="F471" s="13">
        <v>10</v>
      </c>
      <c r="G471" s="14">
        <v>2276</v>
      </c>
      <c r="H471" s="13">
        <v>9</v>
      </c>
      <c r="I471" s="14">
        <v>2355</v>
      </c>
      <c r="J471" s="13">
        <v>960</v>
      </c>
      <c r="K471" s="14">
        <v>13439</v>
      </c>
      <c r="L471" s="14">
        <v>2400</v>
      </c>
      <c r="M471" s="14">
        <v>546182</v>
      </c>
      <c r="N471" s="14">
        <v>2160</v>
      </c>
      <c r="O471" s="14">
        <v>565141</v>
      </c>
    </row>
    <row r="472" spans="1:15" x14ac:dyDescent="0.25">
      <c r="A472" s="479"/>
      <c r="B472" s="480" t="s">
        <v>18</v>
      </c>
      <c r="C472" s="480"/>
      <c r="D472" s="13">
        <v>60</v>
      </c>
      <c r="E472" s="13">
        <v>246</v>
      </c>
      <c r="F472" s="13">
        <v>158</v>
      </c>
      <c r="G472" s="14">
        <v>10924</v>
      </c>
      <c r="H472" s="13">
        <v>84</v>
      </c>
      <c r="I472" s="158">
        <v>11472</v>
      </c>
      <c r="J472" s="14">
        <v>11248</v>
      </c>
      <c r="K472" s="14">
        <v>52903</v>
      </c>
      <c r="L472" s="14">
        <v>29593</v>
      </c>
      <c r="M472" s="14">
        <v>2461916</v>
      </c>
      <c r="N472" s="14">
        <v>21368</v>
      </c>
      <c r="O472" s="160">
        <v>2577028</v>
      </c>
    </row>
    <row r="473" spans="1:15" x14ac:dyDescent="0.25">
      <c r="A473" s="479" t="s">
        <v>65</v>
      </c>
      <c r="B473" s="10" t="s">
        <v>20</v>
      </c>
      <c r="C473" s="11" t="s">
        <v>21</v>
      </c>
      <c r="D473" s="13">
        <v>3</v>
      </c>
      <c r="E473" s="13">
        <v>127</v>
      </c>
      <c r="F473" s="13">
        <v>36</v>
      </c>
      <c r="G473" s="13">
        <v>1</v>
      </c>
      <c r="H473" s="12"/>
      <c r="I473" s="13">
        <v>167</v>
      </c>
      <c r="J473" s="14">
        <v>1519</v>
      </c>
      <c r="K473" s="14">
        <v>64311</v>
      </c>
      <c r="L473" s="14">
        <v>18230</v>
      </c>
      <c r="M473" s="13">
        <v>506</v>
      </c>
      <c r="N473" s="12"/>
      <c r="O473" s="14">
        <v>84566</v>
      </c>
    </row>
    <row r="474" spans="1:15" x14ac:dyDescent="0.25">
      <c r="A474" s="479"/>
      <c r="B474" s="10" t="s">
        <v>20</v>
      </c>
      <c r="C474" s="11" t="s">
        <v>22</v>
      </c>
      <c r="D474" s="13">
        <v>1</v>
      </c>
      <c r="E474" s="13">
        <v>119</v>
      </c>
      <c r="F474" s="13">
        <v>36</v>
      </c>
      <c r="G474" s="12"/>
      <c r="H474" s="12"/>
      <c r="I474" s="13">
        <v>156</v>
      </c>
      <c r="J474" s="13">
        <v>478</v>
      </c>
      <c r="K474" s="14">
        <v>56924</v>
      </c>
      <c r="L474" s="14">
        <v>17221</v>
      </c>
      <c r="M474" s="12"/>
      <c r="N474" s="12"/>
      <c r="O474" s="14">
        <v>74623</v>
      </c>
    </row>
    <row r="475" spans="1:15" x14ac:dyDescent="0.25">
      <c r="A475" s="479"/>
      <c r="B475" s="10" t="s">
        <v>23</v>
      </c>
      <c r="C475" s="11" t="s">
        <v>21</v>
      </c>
      <c r="D475" s="13">
        <v>8</v>
      </c>
      <c r="E475" s="13">
        <v>612</v>
      </c>
      <c r="F475" s="13">
        <v>186</v>
      </c>
      <c r="G475" s="13">
        <v>3</v>
      </c>
      <c r="H475" s="13">
        <v>1</v>
      </c>
      <c r="I475" s="13">
        <v>810</v>
      </c>
      <c r="J475" s="14">
        <v>3646</v>
      </c>
      <c r="K475" s="14">
        <v>278917</v>
      </c>
      <c r="L475" s="14">
        <v>84769</v>
      </c>
      <c r="M475" s="14">
        <v>1367</v>
      </c>
      <c r="N475" s="13">
        <v>456</v>
      </c>
      <c r="O475" s="14">
        <v>369155</v>
      </c>
    </row>
    <row r="476" spans="1:15" x14ac:dyDescent="0.25">
      <c r="A476" s="479"/>
      <c r="B476" s="10" t="s">
        <v>23</v>
      </c>
      <c r="C476" s="11" t="s">
        <v>22</v>
      </c>
      <c r="D476" s="13">
        <v>18</v>
      </c>
      <c r="E476" s="13">
        <v>566</v>
      </c>
      <c r="F476" s="13">
        <v>209</v>
      </c>
      <c r="G476" s="13">
        <v>3</v>
      </c>
      <c r="H476" s="12"/>
      <c r="I476" s="13">
        <v>796</v>
      </c>
      <c r="J476" s="14">
        <v>8104</v>
      </c>
      <c r="K476" s="14">
        <v>254823</v>
      </c>
      <c r="L476" s="14">
        <v>94096</v>
      </c>
      <c r="M476" s="14">
        <v>1351</v>
      </c>
      <c r="N476" s="12"/>
      <c r="O476" s="14">
        <v>358374</v>
      </c>
    </row>
    <row r="477" spans="1:15" x14ac:dyDescent="0.25">
      <c r="A477" s="479"/>
      <c r="B477" s="10" t="s">
        <v>24</v>
      </c>
      <c r="C477" s="11" t="s">
        <v>21</v>
      </c>
      <c r="D477" s="13">
        <v>28</v>
      </c>
      <c r="E477" s="14">
        <v>1737</v>
      </c>
      <c r="F477" s="13">
        <v>839</v>
      </c>
      <c r="G477" s="13">
        <v>16</v>
      </c>
      <c r="H477" s="13">
        <v>4</v>
      </c>
      <c r="I477" s="14">
        <v>2624</v>
      </c>
      <c r="J477" s="14">
        <v>8834</v>
      </c>
      <c r="K477" s="14">
        <v>548044</v>
      </c>
      <c r="L477" s="14">
        <v>264714</v>
      </c>
      <c r="M477" s="14">
        <v>5048</v>
      </c>
      <c r="N477" s="14">
        <v>1262</v>
      </c>
      <c r="O477" s="14">
        <v>827902</v>
      </c>
    </row>
    <row r="478" spans="1:15" x14ac:dyDescent="0.25">
      <c r="A478" s="479"/>
      <c r="B478" s="10" t="s">
        <v>24</v>
      </c>
      <c r="C478" s="11" t="s">
        <v>22</v>
      </c>
      <c r="D478" s="13">
        <v>40</v>
      </c>
      <c r="E478" s="14">
        <v>1578</v>
      </c>
      <c r="F478" s="13">
        <v>805</v>
      </c>
      <c r="G478" s="13">
        <v>6</v>
      </c>
      <c r="H478" s="12"/>
      <c r="I478" s="14">
        <v>2429</v>
      </c>
      <c r="J478" s="14">
        <v>13212</v>
      </c>
      <c r="K478" s="14">
        <v>521213</v>
      </c>
      <c r="L478" s="14">
        <v>265892</v>
      </c>
      <c r="M478" s="14">
        <v>1982</v>
      </c>
      <c r="N478" s="12"/>
      <c r="O478" s="14">
        <v>802299</v>
      </c>
    </row>
    <row r="479" spans="1:15" x14ac:dyDescent="0.25">
      <c r="A479" s="479"/>
      <c r="B479" s="10" t="s">
        <v>25</v>
      </c>
      <c r="C479" s="11" t="s">
        <v>21</v>
      </c>
      <c r="D479" s="13">
        <v>4</v>
      </c>
      <c r="E479" s="13">
        <v>317</v>
      </c>
      <c r="F479" s="13">
        <v>138</v>
      </c>
      <c r="G479" s="13">
        <v>4</v>
      </c>
      <c r="H479" s="12"/>
      <c r="I479" s="13">
        <v>463</v>
      </c>
      <c r="J479" s="13">
        <v>397</v>
      </c>
      <c r="K479" s="14">
        <v>31476</v>
      </c>
      <c r="L479" s="14">
        <v>13702</v>
      </c>
      <c r="M479" s="13">
        <v>397</v>
      </c>
      <c r="N479" s="12"/>
      <c r="O479" s="14">
        <v>45972</v>
      </c>
    </row>
    <row r="480" spans="1:15" x14ac:dyDescent="0.25">
      <c r="A480" s="479"/>
      <c r="B480" s="10" t="s">
        <v>25</v>
      </c>
      <c r="C480" s="11" t="s">
        <v>22</v>
      </c>
      <c r="D480" s="13">
        <v>8</v>
      </c>
      <c r="E480" s="13">
        <v>253</v>
      </c>
      <c r="F480" s="13">
        <v>113</v>
      </c>
      <c r="G480" s="13">
        <v>2</v>
      </c>
      <c r="H480" s="13">
        <v>1</v>
      </c>
      <c r="I480" s="13">
        <v>377</v>
      </c>
      <c r="J480" s="14">
        <v>1549</v>
      </c>
      <c r="K480" s="14">
        <v>49000</v>
      </c>
      <c r="L480" s="14">
        <v>21885</v>
      </c>
      <c r="M480" s="13">
        <v>387</v>
      </c>
      <c r="N480" s="13">
        <v>194</v>
      </c>
      <c r="O480" s="14">
        <v>73015</v>
      </c>
    </row>
    <row r="481" spans="1:15" x14ac:dyDescent="0.25">
      <c r="A481" s="479"/>
      <c r="B481" s="10" t="s">
        <v>26</v>
      </c>
      <c r="C481" s="11" t="s">
        <v>21</v>
      </c>
      <c r="D481" s="13">
        <v>163</v>
      </c>
      <c r="E481" s="14">
        <v>5488</v>
      </c>
      <c r="F481" s="14">
        <v>1613</v>
      </c>
      <c r="G481" s="13">
        <v>172</v>
      </c>
      <c r="H481" s="13">
        <v>10</v>
      </c>
      <c r="I481" s="14">
        <v>7446</v>
      </c>
      <c r="J481" s="14">
        <v>15969</v>
      </c>
      <c r="K481" s="14">
        <v>537672</v>
      </c>
      <c r="L481" s="14">
        <v>158029</v>
      </c>
      <c r="M481" s="14">
        <v>16851</v>
      </c>
      <c r="N481" s="13">
        <v>980</v>
      </c>
      <c r="O481" s="14">
        <v>729501</v>
      </c>
    </row>
    <row r="482" spans="1:15" x14ac:dyDescent="0.25">
      <c r="A482" s="479"/>
      <c r="B482" s="10" t="s">
        <v>27</v>
      </c>
      <c r="C482" s="11" t="s">
        <v>22</v>
      </c>
      <c r="D482" s="13">
        <v>114</v>
      </c>
      <c r="E482" s="14">
        <v>4672</v>
      </c>
      <c r="F482" s="14">
        <v>1827</v>
      </c>
      <c r="G482" s="13">
        <v>110</v>
      </c>
      <c r="H482" s="13">
        <v>11</v>
      </c>
      <c r="I482" s="14">
        <v>6734</v>
      </c>
      <c r="J482" s="14">
        <v>22763</v>
      </c>
      <c r="K482" s="14">
        <v>932893</v>
      </c>
      <c r="L482" s="14">
        <v>364811</v>
      </c>
      <c r="M482" s="14">
        <v>21965</v>
      </c>
      <c r="N482" s="14">
        <v>2196</v>
      </c>
      <c r="O482" s="14">
        <v>1344628</v>
      </c>
    </row>
    <row r="483" spans="1:15" x14ac:dyDescent="0.25">
      <c r="A483" s="479"/>
      <c r="B483" s="10" t="s">
        <v>28</v>
      </c>
      <c r="C483" s="11" t="s">
        <v>21</v>
      </c>
      <c r="D483" s="13">
        <v>21</v>
      </c>
      <c r="E483" s="14">
        <v>1642</v>
      </c>
      <c r="F483" s="13">
        <v>442</v>
      </c>
      <c r="G483" s="13">
        <v>9</v>
      </c>
      <c r="H483" s="13">
        <v>3</v>
      </c>
      <c r="I483" s="14">
        <v>2117</v>
      </c>
      <c r="J483" s="14">
        <v>3573</v>
      </c>
      <c r="K483" s="14">
        <v>279373</v>
      </c>
      <c r="L483" s="14">
        <v>75203</v>
      </c>
      <c r="M483" s="14">
        <v>1531</v>
      </c>
      <c r="N483" s="13">
        <v>510</v>
      </c>
      <c r="O483" s="14">
        <v>360190</v>
      </c>
    </row>
    <row r="484" spans="1:15" x14ac:dyDescent="0.25">
      <c r="A484" s="479"/>
      <c r="B484" s="10" t="s">
        <v>29</v>
      </c>
      <c r="C484" s="11" t="s">
        <v>22</v>
      </c>
      <c r="D484" s="13">
        <v>17</v>
      </c>
      <c r="E484" s="14">
        <v>3740</v>
      </c>
      <c r="F484" s="14">
        <v>1216</v>
      </c>
      <c r="G484" s="13">
        <v>17</v>
      </c>
      <c r="H484" s="13">
        <v>3</v>
      </c>
      <c r="I484" s="14">
        <v>4993</v>
      </c>
      <c r="J484" s="14">
        <v>3709</v>
      </c>
      <c r="K484" s="14">
        <v>815913</v>
      </c>
      <c r="L484" s="14">
        <v>265281</v>
      </c>
      <c r="M484" s="14">
        <v>3709</v>
      </c>
      <c r="N484" s="13">
        <v>654</v>
      </c>
      <c r="O484" s="14">
        <v>1089266</v>
      </c>
    </row>
    <row r="485" spans="1:15" x14ac:dyDescent="0.25">
      <c r="A485" s="479"/>
      <c r="B485" s="480" t="s">
        <v>18</v>
      </c>
      <c r="C485" s="480"/>
      <c r="D485" s="13">
        <v>425</v>
      </c>
      <c r="E485" s="14">
        <v>20851</v>
      </c>
      <c r="F485" s="14">
        <v>7460</v>
      </c>
      <c r="G485" s="13">
        <v>343</v>
      </c>
      <c r="H485" s="13">
        <v>33</v>
      </c>
      <c r="I485" s="158">
        <v>29112</v>
      </c>
      <c r="J485" s="14">
        <v>83753</v>
      </c>
      <c r="K485" s="14">
        <v>4370559</v>
      </c>
      <c r="L485" s="14">
        <v>1643833</v>
      </c>
      <c r="M485" s="14">
        <v>55094</v>
      </c>
      <c r="N485" s="14">
        <v>6252</v>
      </c>
      <c r="O485" s="160">
        <v>6159491</v>
      </c>
    </row>
    <row r="486" spans="1:15" x14ac:dyDescent="0.25">
      <c r="A486" s="479" t="s">
        <v>66</v>
      </c>
      <c r="B486" s="10" t="s">
        <v>20</v>
      </c>
      <c r="C486" s="11" t="s">
        <v>21</v>
      </c>
      <c r="D486" s="13">
        <v>1</v>
      </c>
      <c r="E486" s="13">
        <v>2</v>
      </c>
      <c r="F486" s="13">
        <v>85</v>
      </c>
      <c r="G486" s="13">
        <v>1</v>
      </c>
      <c r="H486" s="13">
        <v>54</v>
      </c>
      <c r="I486" s="13">
        <v>143</v>
      </c>
      <c r="J486" s="13">
        <v>506</v>
      </c>
      <c r="K486" s="14">
        <v>1013</v>
      </c>
      <c r="L486" s="14">
        <v>43042</v>
      </c>
      <c r="M486" s="13">
        <v>506</v>
      </c>
      <c r="N486" s="14">
        <v>27345</v>
      </c>
      <c r="O486" s="14">
        <v>72412</v>
      </c>
    </row>
    <row r="487" spans="1:15" x14ac:dyDescent="0.25">
      <c r="A487" s="479"/>
      <c r="B487" s="10" t="s">
        <v>20</v>
      </c>
      <c r="C487" s="11" t="s">
        <v>22</v>
      </c>
      <c r="D487" s="13">
        <v>3</v>
      </c>
      <c r="E487" s="12"/>
      <c r="F487" s="13">
        <v>78</v>
      </c>
      <c r="G487" s="13">
        <v>2</v>
      </c>
      <c r="H487" s="13">
        <v>49</v>
      </c>
      <c r="I487" s="13">
        <v>132</v>
      </c>
      <c r="J487" s="14">
        <v>1435</v>
      </c>
      <c r="K487" s="12"/>
      <c r="L487" s="14">
        <v>37311</v>
      </c>
      <c r="M487" s="13">
        <v>957</v>
      </c>
      <c r="N487" s="14">
        <v>23439</v>
      </c>
      <c r="O487" s="14">
        <v>63142</v>
      </c>
    </row>
    <row r="488" spans="1:15" x14ac:dyDescent="0.25">
      <c r="A488" s="479"/>
      <c r="B488" s="10" t="s">
        <v>23</v>
      </c>
      <c r="C488" s="11" t="s">
        <v>21</v>
      </c>
      <c r="D488" s="13">
        <v>30</v>
      </c>
      <c r="E488" s="13">
        <v>8</v>
      </c>
      <c r="F488" s="13">
        <v>520</v>
      </c>
      <c r="G488" s="13">
        <v>9</v>
      </c>
      <c r="H488" s="13">
        <v>383</v>
      </c>
      <c r="I488" s="13">
        <v>950</v>
      </c>
      <c r="J488" s="14">
        <v>13672</v>
      </c>
      <c r="K488" s="14">
        <v>3646</v>
      </c>
      <c r="L488" s="14">
        <v>236988</v>
      </c>
      <c r="M488" s="14">
        <v>4102</v>
      </c>
      <c r="N488" s="14">
        <v>174551</v>
      </c>
      <c r="O488" s="14">
        <v>432959</v>
      </c>
    </row>
    <row r="489" spans="1:15" x14ac:dyDescent="0.25">
      <c r="A489" s="479"/>
      <c r="B489" s="10" t="s">
        <v>23</v>
      </c>
      <c r="C489" s="11" t="s">
        <v>22</v>
      </c>
      <c r="D489" s="13">
        <v>15</v>
      </c>
      <c r="E489" s="13">
        <v>7</v>
      </c>
      <c r="F489" s="13">
        <v>452</v>
      </c>
      <c r="G489" s="13">
        <v>5</v>
      </c>
      <c r="H489" s="13">
        <v>339</v>
      </c>
      <c r="I489" s="13">
        <v>818</v>
      </c>
      <c r="J489" s="14">
        <v>6753</v>
      </c>
      <c r="K489" s="14">
        <v>3152</v>
      </c>
      <c r="L489" s="14">
        <v>203498</v>
      </c>
      <c r="M489" s="14">
        <v>2251</v>
      </c>
      <c r="N489" s="14">
        <v>152624</v>
      </c>
      <c r="O489" s="14">
        <v>368278</v>
      </c>
    </row>
    <row r="490" spans="1:15" x14ac:dyDescent="0.25">
      <c r="A490" s="479"/>
      <c r="B490" s="10" t="s">
        <v>24</v>
      </c>
      <c r="C490" s="11" t="s">
        <v>21</v>
      </c>
      <c r="D490" s="13">
        <v>42</v>
      </c>
      <c r="E490" s="13">
        <v>18</v>
      </c>
      <c r="F490" s="14">
        <v>1628</v>
      </c>
      <c r="G490" s="13">
        <v>38</v>
      </c>
      <c r="H490" s="14">
        <v>1057</v>
      </c>
      <c r="I490" s="14">
        <v>2783</v>
      </c>
      <c r="J490" s="14">
        <v>13251</v>
      </c>
      <c r="K490" s="14">
        <v>5679</v>
      </c>
      <c r="L490" s="14">
        <v>513653</v>
      </c>
      <c r="M490" s="14">
        <v>11989</v>
      </c>
      <c r="N490" s="14">
        <v>333496</v>
      </c>
      <c r="O490" s="14">
        <v>878068</v>
      </c>
    </row>
    <row r="491" spans="1:15" x14ac:dyDescent="0.25">
      <c r="A491" s="479"/>
      <c r="B491" s="10" t="s">
        <v>24</v>
      </c>
      <c r="C491" s="11" t="s">
        <v>22</v>
      </c>
      <c r="D491" s="13">
        <v>28</v>
      </c>
      <c r="E491" s="13">
        <v>16</v>
      </c>
      <c r="F491" s="14">
        <v>1520</v>
      </c>
      <c r="G491" s="13">
        <v>29</v>
      </c>
      <c r="H491" s="13">
        <v>983</v>
      </c>
      <c r="I491" s="14">
        <v>2576</v>
      </c>
      <c r="J491" s="14">
        <v>9248</v>
      </c>
      <c r="K491" s="14">
        <v>5285</v>
      </c>
      <c r="L491" s="14">
        <v>502056</v>
      </c>
      <c r="M491" s="14">
        <v>9579</v>
      </c>
      <c r="N491" s="14">
        <v>324685</v>
      </c>
      <c r="O491" s="14">
        <v>850853</v>
      </c>
    </row>
    <row r="492" spans="1:15" x14ac:dyDescent="0.25">
      <c r="A492" s="479"/>
      <c r="B492" s="10" t="s">
        <v>25</v>
      </c>
      <c r="C492" s="11" t="s">
        <v>21</v>
      </c>
      <c r="D492" s="13">
        <v>2</v>
      </c>
      <c r="E492" s="13">
        <v>5</v>
      </c>
      <c r="F492" s="13">
        <v>227</v>
      </c>
      <c r="G492" s="13">
        <v>8</v>
      </c>
      <c r="H492" s="13">
        <v>182</v>
      </c>
      <c r="I492" s="13">
        <v>424</v>
      </c>
      <c r="J492" s="13">
        <v>199</v>
      </c>
      <c r="K492" s="13">
        <v>496</v>
      </c>
      <c r="L492" s="14">
        <v>22539</v>
      </c>
      <c r="M492" s="13">
        <v>794</v>
      </c>
      <c r="N492" s="14">
        <v>18071</v>
      </c>
      <c r="O492" s="14">
        <v>42099</v>
      </c>
    </row>
    <row r="493" spans="1:15" x14ac:dyDescent="0.25">
      <c r="A493" s="479"/>
      <c r="B493" s="10" t="s">
        <v>25</v>
      </c>
      <c r="C493" s="11" t="s">
        <v>22</v>
      </c>
      <c r="D493" s="13">
        <v>4</v>
      </c>
      <c r="E493" s="13">
        <v>3</v>
      </c>
      <c r="F493" s="13">
        <v>173</v>
      </c>
      <c r="G493" s="13">
        <v>4</v>
      </c>
      <c r="H493" s="13">
        <v>111</v>
      </c>
      <c r="I493" s="13">
        <v>295</v>
      </c>
      <c r="J493" s="13">
        <v>775</v>
      </c>
      <c r="K493" s="13">
        <v>581</v>
      </c>
      <c r="L493" s="14">
        <v>33506</v>
      </c>
      <c r="M493" s="13">
        <v>775</v>
      </c>
      <c r="N493" s="14">
        <v>21498</v>
      </c>
      <c r="O493" s="14">
        <v>57135</v>
      </c>
    </row>
    <row r="494" spans="1:15" x14ac:dyDescent="0.25">
      <c r="A494" s="479"/>
      <c r="B494" s="10" t="s">
        <v>26</v>
      </c>
      <c r="C494" s="11" t="s">
        <v>21</v>
      </c>
      <c r="D494" s="13">
        <v>171</v>
      </c>
      <c r="E494" s="13">
        <v>126</v>
      </c>
      <c r="F494" s="14">
        <v>4803</v>
      </c>
      <c r="G494" s="13">
        <v>105</v>
      </c>
      <c r="H494" s="14">
        <v>3477</v>
      </c>
      <c r="I494" s="14">
        <v>8682</v>
      </c>
      <c r="J494" s="14">
        <v>16753</v>
      </c>
      <c r="K494" s="14">
        <v>12345</v>
      </c>
      <c r="L494" s="14">
        <v>470561</v>
      </c>
      <c r="M494" s="14">
        <v>10287</v>
      </c>
      <c r="N494" s="14">
        <v>340650</v>
      </c>
      <c r="O494" s="14">
        <v>850596</v>
      </c>
    </row>
    <row r="495" spans="1:15" x14ac:dyDescent="0.25">
      <c r="A495" s="479"/>
      <c r="B495" s="10" t="s">
        <v>27</v>
      </c>
      <c r="C495" s="11" t="s">
        <v>22</v>
      </c>
      <c r="D495" s="13">
        <v>134</v>
      </c>
      <c r="E495" s="13">
        <v>63</v>
      </c>
      <c r="F495" s="14">
        <v>4178</v>
      </c>
      <c r="G495" s="13">
        <v>92</v>
      </c>
      <c r="H495" s="14">
        <v>2768</v>
      </c>
      <c r="I495" s="14">
        <v>7235</v>
      </c>
      <c r="J495" s="14">
        <v>26757</v>
      </c>
      <c r="K495" s="14">
        <v>12580</v>
      </c>
      <c r="L495" s="14">
        <v>834253</v>
      </c>
      <c r="M495" s="14">
        <v>18370</v>
      </c>
      <c r="N495" s="14">
        <v>552707</v>
      </c>
      <c r="O495" s="14">
        <v>1444667</v>
      </c>
    </row>
    <row r="496" spans="1:15" x14ac:dyDescent="0.25">
      <c r="A496" s="479"/>
      <c r="B496" s="10" t="s">
        <v>28</v>
      </c>
      <c r="C496" s="11" t="s">
        <v>21</v>
      </c>
      <c r="D496" s="13">
        <v>19</v>
      </c>
      <c r="E496" s="13">
        <v>10</v>
      </c>
      <c r="F496" s="14">
        <v>1512</v>
      </c>
      <c r="G496" s="13">
        <v>50</v>
      </c>
      <c r="H496" s="14">
        <v>1145</v>
      </c>
      <c r="I496" s="14">
        <v>2736</v>
      </c>
      <c r="J496" s="14">
        <v>3233</v>
      </c>
      <c r="K496" s="14">
        <v>1701</v>
      </c>
      <c r="L496" s="14">
        <v>257254</v>
      </c>
      <c r="M496" s="14">
        <v>8507</v>
      </c>
      <c r="N496" s="14">
        <v>194812</v>
      </c>
      <c r="O496" s="14">
        <v>465507</v>
      </c>
    </row>
    <row r="497" spans="1:15" x14ac:dyDescent="0.25">
      <c r="A497" s="479"/>
      <c r="B497" s="10" t="s">
        <v>29</v>
      </c>
      <c r="C497" s="11" t="s">
        <v>22</v>
      </c>
      <c r="D497" s="13">
        <v>35</v>
      </c>
      <c r="E497" s="13">
        <v>19</v>
      </c>
      <c r="F497" s="14">
        <v>3533</v>
      </c>
      <c r="G497" s="13">
        <v>117</v>
      </c>
      <c r="H497" s="14">
        <v>2483</v>
      </c>
      <c r="I497" s="14">
        <v>6187</v>
      </c>
      <c r="J497" s="14">
        <v>7636</v>
      </c>
      <c r="K497" s="14">
        <v>4145</v>
      </c>
      <c r="L497" s="14">
        <v>770754</v>
      </c>
      <c r="M497" s="14">
        <v>25525</v>
      </c>
      <c r="N497" s="14">
        <v>541688</v>
      </c>
      <c r="O497" s="14">
        <v>1349748</v>
      </c>
    </row>
    <row r="498" spans="1:15" x14ac:dyDescent="0.25">
      <c r="A498" s="479"/>
      <c r="B498" s="480" t="s">
        <v>18</v>
      </c>
      <c r="C498" s="480"/>
      <c r="D498" s="13">
        <v>484</v>
      </c>
      <c r="E498" s="13">
        <v>277</v>
      </c>
      <c r="F498" s="14">
        <v>18709</v>
      </c>
      <c r="G498" s="13">
        <v>460</v>
      </c>
      <c r="H498" s="14">
        <v>13031</v>
      </c>
      <c r="I498" s="158">
        <v>32961</v>
      </c>
      <c r="J498" s="14">
        <v>100218</v>
      </c>
      <c r="K498" s="14">
        <v>50623</v>
      </c>
      <c r="L498" s="14">
        <v>3925415</v>
      </c>
      <c r="M498" s="14">
        <v>93642</v>
      </c>
      <c r="N498" s="14">
        <v>2705566</v>
      </c>
      <c r="O498" s="160">
        <v>6875464</v>
      </c>
    </row>
    <row r="499" spans="1:15" x14ac:dyDescent="0.25">
      <c r="A499" s="479" t="s">
        <v>67</v>
      </c>
      <c r="B499" s="10" t="s">
        <v>20</v>
      </c>
      <c r="C499" s="11" t="s">
        <v>21</v>
      </c>
      <c r="D499" s="13">
        <v>100</v>
      </c>
      <c r="E499" s="12"/>
      <c r="F499" s="12"/>
      <c r="G499" s="13">
        <v>2</v>
      </c>
      <c r="H499" s="12"/>
      <c r="I499" s="13">
        <v>102</v>
      </c>
      <c r="J499" s="14">
        <v>50841</v>
      </c>
      <c r="K499" s="12"/>
      <c r="L499" s="12"/>
      <c r="M499" s="14">
        <v>1017</v>
      </c>
      <c r="N499" s="12"/>
      <c r="O499" s="14">
        <v>51858</v>
      </c>
    </row>
    <row r="500" spans="1:15" x14ac:dyDescent="0.25">
      <c r="A500" s="479"/>
      <c r="B500" s="10" t="s">
        <v>20</v>
      </c>
      <c r="C500" s="11" t="s">
        <v>22</v>
      </c>
      <c r="D500" s="13">
        <v>78</v>
      </c>
      <c r="E500" s="12"/>
      <c r="F500" s="13">
        <v>1</v>
      </c>
      <c r="G500" s="12"/>
      <c r="H500" s="12"/>
      <c r="I500" s="13">
        <v>79</v>
      </c>
      <c r="J500" s="14">
        <v>37461</v>
      </c>
      <c r="K500" s="12"/>
      <c r="L500" s="13">
        <v>480</v>
      </c>
      <c r="M500" s="12"/>
      <c r="N500" s="12"/>
      <c r="O500" s="14">
        <v>37941</v>
      </c>
    </row>
    <row r="501" spans="1:15" x14ac:dyDescent="0.25">
      <c r="A501" s="479"/>
      <c r="B501" s="10" t="s">
        <v>23</v>
      </c>
      <c r="C501" s="11" t="s">
        <v>21</v>
      </c>
      <c r="D501" s="13">
        <v>526</v>
      </c>
      <c r="E501" s="13">
        <v>2</v>
      </c>
      <c r="F501" s="13">
        <v>26</v>
      </c>
      <c r="G501" s="13">
        <v>6</v>
      </c>
      <c r="H501" s="13">
        <v>1</v>
      </c>
      <c r="I501" s="13">
        <v>561</v>
      </c>
      <c r="J501" s="14">
        <v>240681</v>
      </c>
      <c r="K501" s="13">
        <v>915</v>
      </c>
      <c r="L501" s="14">
        <v>11897</v>
      </c>
      <c r="M501" s="14">
        <v>2745</v>
      </c>
      <c r="N501" s="13">
        <v>458</v>
      </c>
      <c r="O501" s="14">
        <v>256696</v>
      </c>
    </row>
    <row r="502" spans="1:15" x14ac:dyDescent="0.25">
      <c r="A502" s="479"/>
      <c r="B502" s="10" t="s">
        <v>23</v>
      </c>
      <c r="C502" s="11" t="s">
        <v>22</v>
      </c>
      <c r="D502" s="13">
        <v>487</v>
      </c>
      <c r="E502" s="13">
        <v>6</v>
      </c>
      <c r="F502" s="13">
        <v>23</v>
      </c>
      <c r="G502" s="13">
        <v>10</v>
      </c>
      <c r="H502" s="13">
        <v>2</v>
      </c>
      <c r="I502" s="13">
        <v>528</v>
      </c>
      <c r="J502" s="14">
        <v>220133</v>
      </c>
      <c r="K502" s="14">
        <v>2712</v>
      </c>
      <c r="L502" s="14">
        <v>10396</v>
      </c>
      <c r="M502" s="14">
        <v>4520</v>
      </c>
      <c r="N502" s="13">
        <v>904</v>
      </c>
      <c r="O502" s="14">
        <v>238665</v>
      </c>
    </row>
    <row r="503" spans="1:15" x14ac:dyDescent="0.25">
      <c r="A503" s="479"/>
      <c r="B503" s="10" t="s">
        <v>24</v>
      </c>
      <c r="C503" s="11" t="s">
        <v>21</v>
      </c>
      <c r="D503" s="14">
        <v>1361</v>
      </c>
      <c r="E503" s="13">
        <v>8</v>
      </c>
      <c r="F503" s="13">
        <v>196</v>
      </c>
      <c r="G503" s="13">
        <v>27</v>
      </c>
      <c r="H503" s="13">
        <v>5</v>
      </c>
      <c r="I503" s="14">
        <v>1597</v>
      </c>
      <c r="J503" s="14">
        <v>431129</v>
      </c>
      <c r="K503" s="14">
        <v>2534</v>
      </c>
      <c r="L503" s="14">
        <v>62088</v>
      </c>
      <c r="M503" s="14">
        <v>8553</v>
      </c>
      <c r="N503" s="14">
        <v>1584</v>
      </c>
      <c r="O503" s="14">
        <v>505888</v>
      </c>
    </row>
    <row r="504" spans="1:15" x14ac:dyDescent="0.25">
      <c r="A504" s="479"/>
      <c r="B504" s="10" t="s">
        <v>24</v>
      </c>
      <c r="C504" s="11" t="s">
        <v>22</v>
      </c>
      <c r="D504" s="14">
        <v>1277</v>
      </c>
      <c r="E504" s="13">
        <v>11</v>
      </c>
      <c r="F504" s="13">
        <v>173</v>
      </c>
      <c r="G504" s="13">
        <v>24</v>
      </c>
      <c r="H504" s="13">
        <v>6</v>
      </c>
      <c r="I504" s="14">
        <v>1491</v>
      </c>
      <c r="J504" s="14">
        <v>423480</v>
      </c>
      <c r="K504" s="14">
        <v>3648</v>
      </c>
      <c r="L504" s="14">
        <v>57370</v>
      </c>
      <c r="M504" s="14">
        <v>7959</v>
      </c>
      <c r="N504" s="14">
        <v>1990</v>
      </c>
      <c r="O504" s="14">
        <v>494447</v>
      </c>
    </row>
    <row r="505" spans="1:15" x14ac:dyDescent="0.25">
      <c r="A505" s="479"/>
      <c r="B505" s="10" t="s">
        <v>25</v>
      </c>
      <c r="C505" s="11" t="s">
        <v>21</v>
      </c>
      <c r="D505" s="13">
        <v>206</v>
      </c>
      <c r="E505" s="13">
        <v>2</v>
      </c>
      <c r="F505" s="13">
        <v>33</v>
      </c>
      <c r="G505" s="13">
        <v>3</v>
      </c>
      <c r="H505" s="12"/>
      <c r="I505" s="13">
        <v>244</v>
      </c>
      <c r="J505" s="14">
        <v>20536</v>
      </c>
      <c r="K505" s="13">
        <v>199</v>
      </c>
      <c r="L505" s="14">
        <v>3290</v>
      </c>
      <c r="M505" s="13">
        <v>299</v>
      </c>
      <c r="N505" s="12"/>
      <c r="O505" s="14">
        <v>24324</v>
      </c>
    </row>
    <row r="506" spans="1:15" x14ac:dyDescent="0.25">
      <c r="A506" s="479"/>
      <c r="B506" s="10" t="s">
        <v>25</v>
      </c>
      <c r="C506" s="11" t="s">
        <v>22</v>
      </c>
      <c r="D506" s="13">
        <v>115</v>
      </c>
      <c r="E506" s="13">
        <v>1</v>
      </c>
      <c r="F506" s="13">
        <v>17</v>
      </c>
      <c r="G506" s="13">
        <v>2</v>
      </c>
      <c r="H506" s="13">
        <v>1</v>
      </c>
      <c r="I506" s="13">
        <v>136</v>
      </c>
      <c r="J506" s="14">
        <v>22362</v>
      </c>
      <c r="K506" s="13">
        <v>194</v>
      </c>
      <c r="L506" s="14">
        <v>3306</v>
      </c>
      <c r="M506" s="13">
        <v>389</v>
      </c>
      <c r="N506" s="13">
        <v>194</v>
      </c>
      <c r="O506" s="14">
        <v>26445</v>
      </c>
    </row>
    <row r="507" spans="1:15" x14ac:dyDescent="0.25">
      <c r="A507" s="479"/>
      <c r="B507" s="10" t="s">
        <v>26</v>
      </c>
      <c r="C507" s="11" t="s">
        <v>21</v>
      </c>
      <c r="D507" s="14">
        <v>4556</v>
      </c>
      <c r="E507" s="13">
        <v>132</v>
      </c>
      <c r="F507" s="13">
        <v>759</v>
      </c>
      <c r="G507" s="13">
        <v>94</v>
      </c>
      <c r="H507" s="13">
        <v>49</v>
      </c>
      <c r="I507" s="14">
        <v>5590</v>
      </c>
      <c r="J507" s="14">
        <v>448148</v>
      </c>
      <c r="K507" s="14">
        <v>12984</v>
      </c>
      <c r="L507" s="14">
        <v>74658</v>
      </c>
      <c r="M507" s="14">
        <v>9246</v>
      </c>
      <c r="N507" s="14">
        <v>4820</v>
      </c>
      <c r="O507" s="14">
        <v>549856</v>
      </c>
    </row>
    <row r="508" spans="1:15" x14ac:dyDescent="0.25">
      <c r="A508" s="479"/>
      <c r="B508" s="10" t="s">
        <v>27</v>
      </c>
      <c r="C508" s="11" t="s">
        <v>22</v>
      </c>
      <c r="D508" s="14">
        <v>3802</v>
      </c>
      <c r="E508" s="13">
        <v>59</v>
      </c>
      <c r="F508" s="13">
        <v>633</v>
      </c>
      <c r="G508" s="13">
        <v>86</v>
      </c>
      <c r="H508" s="13">
        <v>33</v>
      </c>
      <c r="I508" s="14">
        <v>4613</v>
      </c>
      <c r="J508" s="14">
        <v>762211</v>
      </c>
      <c r="K508" s="14">
        <v>11828</v>
      </c>
      <c r="L508" s="14">
        <v>126901</v>
      </c>
      <c r="M508" s="14">
        <v>17241</v>
      </c>
      <c r="N508" s="14">
        <v>6616</v>
      </c>
      <c r="O508" s="14">
        <v>924797</v>
      </c>
    </row>
    <row r="509" spans="1:15" x14ac:dyDescent="0.25">
      <c r="A509" s="479"/>
      <c r="B509" s="10" t="s">
        <v>28</v>
      </c>
      <c r="C509" s="11" t="s">
        <v>21</v>
      </c>
      <c r="D509" s="14">
        <v>1352</v>
      </c>
      <c r="E509" s="13">
        <v>29</v>
      </c>
      <c r="F509" s="13">
        <v>271</v>
      </c>
      <c r="G509" s="13">
        <v>21</v>
      </c>
      <c r="H509" s="13">
        <v>9</v>
      </c>
      <c r="I509" s="14">
        <v>1682</v>
      </c>
      <c r="J509" s="14">
        <v>230952</v>
      </c>
      <c r="K509" s="14">
        <v>4954</v>
      </c>
      <c r="L509" s="14">
        <v>46293</v>
      </c>
      <c r="M509" s="14">
        <v>3587</v>
      </c>
      <c r="N509" s="14">
        <v>1537</v>
      </c>
      <c r="O509" s="14">
        <v>287323</v>
      </c>
    </row>
    <row r="510" spans="1:15" x14ac:dyDescent="0.25">
      <c r="A510" s="479"/>
      <c r="B510" s="10" t="s">
        <v>29</v>
      </c>
      <c r="C510" s="11" t="s">
        <v>22</v>
      </c>
      <c r="D510" s="14">
        <v>2934</v>
      </c>
      <c r="E510" s="13">
        <v>25</v>
      </c>
      <c r="F510" s="13">
        <v>544</v>
      </c>
      <c r="G510" s="13">
        <v>44</v>
      </c>
      <c r="H510" s="13">
        <v>6</v>
      </c>
      <c r="I510" s="14">
        <v>3553</v>
      </c>
      <c r="J510" s="14">
        <v>642637</v>
      </c>
      <c r="K510" s="14">
        <v>5476</v>
      </c>
      <c r="L510" s="14">
        <v>119153</v>
      </c>
      <c r="M510" s="14">
        <v>9637</v>
      </c>
      <c r="N510" s="14">
        <v>1314</v>
      </c>
      <c r="O510" s="14">
        <v>778217</v>
      </c>
    </row>
    <row r="511" spans="1:15" x14ac:dyDescent="0.25">
      <c r="A511" s="479"/>
      <c r="B511" s="480" t="s">
        <v>18</v>
      </c>
      <c r="C511" s="480"/>
      <c r="D511" s="14">
        <v>16794</v>
      </c>
      <c r="E511" s="13">
        <v>275</v>
      </c>
      <c r="F511" s="14">
        <v>2676</v>
      </c>
      <c r="G511" s="13">
        <v>319</v>
      </c>
      <c r="H511" s="13">
        <v>112</v>
      </c>
      <c r="I511" s="158">
        <v>20176</v>
      </c>
      <c r="J511" s="14">
        <v>3530571</v>
      </c>
      <c r="K511" s="14">
        <v>45444</v>
      </c>
      <c r="L511" s="14">
        <v>515832</v>
      </c>
      <c r="M511" s="14">
        <v>65193</v>
      </c>
      <c r="N511" s="14">
        <v>19417</v>
      </c>
      <c r="O511" s="160">
        <v>4176457</v>
      </c>
    </row>
    <row r="512" spans="1:15" x14ac:dyDescent="0.25">
      <c r="A512" s="479" t="s">
        <v>68</v>
      </c>
      <c r="B512" s="10" t="s">
        <v>20</v>
      </c>
      <c r="C512" s="11" t="s">
        <v>21</v>
      </c>
      <c r="D512" s="13">
        <v>231</v>
      </c>
      <c r="E512" s="13">
        <v>26</v>
      </c>
      <c r="F512" s="13">
        <v>97</v>
      </c>
      <c r="G512" s="13">
        <v>187</v>
      </c>
      <c r="H512" s="13">
        <v>10</v>
      </c>
      <c r="I512" s="13">
        <v>551</v>
      </c>
      <c r="J512" s="14">
        <v>116974</v>
      </c>
      <c r="K512" s="14">
        <v>13166</v>
      </c>
      <c r="L512" s="14">
        <v>49119</v>
      </c>
      <c r="M512" s="14">
        <v>94693</v>
      </c>
      <c r="N512" s="14">
        <v>5064</v>
      </c>
      <c r="O512" s="14">
        <v>279016</v>
      </c>
    </row>
    <row r="513" spans="1:15" x14ac:dyDescent="0.25">
      <c r="A513" s="479"/>
      <c r="B513" s="10" t="s">
        <v>20</v>
      </c>
      <c r="C513" s="11" t="s">
        <v>22</v>
      </c>
      <c r="D513" s="13">
        <v>214</v>
      </c>
      <c r="E513" s="13">
        <v>17</v>
      </c>
      <c r="F513" s="13">
        <v>100</v>
      </c>
      <c r="G513" s="13">
        <v>187</v>
      </c>
      <c r="H513" s="13">
        <v>5</v>
      </c>
      <c r="I513" s="13">
        <v>523</v>
      </c>
      <c r="J513" s="14">
        <v>102367</v>
      </c>
      <c r="K513" s="14">
        <v>8132</v>
      </c>
      <c r="L513" s="14">
        <v>47835</v>
      </c>
      <c r="M513" s="14">
        <v>89452</v>
      </c>
      <c r="N513" s="14">
        <v>2392</v>
      </c>
      <c r="O513" s="14">
        <v>250178</v>
      </c>
    </row>
    <row r="514" spans="1:15" x14ac:dyDescent="0.25">
      <c r="A514" s="479"/>
      <c r="B514" s="10" t="s">
        <v>23</v>
      </c>
      <c r="C514" s="11" t="s">
        <v>21</v>
      </c>
      <c r="D514" s="13">
        <v>844</v>
      </c>
      <c r="E514" s="13">
        <v>123</v>
      </c>
      <c r="F514" s="13">
        <v>396</v>
      </c>
      <c r="G514" s="14">
        <v>1218</v>
      </c>
      <c r="H514" s="13">
        <v>41</v>
      </c>
      <c r="I514" s="14">
        <v>2622</v>
      </c>
      <c r="J514" s="14">
        <v>384650</v>
      </c>
      <c r="K514" s="14">
        <v>56057</v>
      </c>
      <c r="L514" s="14">
        <v>180475</v>
      </c>
      <c r="M514" s="14">
        <v>555099</v>
      </c>
      <c r="N514" s="14">
        <v>18686</v>
      </c>
      <c r="O514" s="14">
        <v>1194967</v>
      </c>
    </row>
    <row r="515" spans="1:15" x14ac:dyDescent="0.25">
      <c r="A515" s="479"/>
      <c r="B515" s="10" t="s">
        <v>23</v>
      </c>
      <c r="C515" s="11" t="s">
        <v>22</v>
      </c>
      <c r="D515" s="13">
        <v>820</v>
      </c>
      <c r="E515" s="13">
        <v>125</v>
      </c>
      <c r="F515" s="13">
        <v>384</v>
      </c>
      <c r="G515" s="14">
        <v>1117</v>
      </c>
      <c r="H515" s="13">
        <v>45</v>
      </c>
      <c r="I515" s="14">
        <v>2491</v>
      </c>
      <c r="J515" s="14">
        <v>369179</v>
      </c>
      <c r="K515" s="14">
        <v>56277</v>
      </c>
      <c r="L515" s="14">
        <v>172884</v>
      </c>
      <c r="M515" s="14">
        <v>502893</v>
      </c>
      <c r="N515" s="14">
        <v>20260</v>
      </c>
      <c r="O515" s="14">
        <v>1121493</v>
      </c>
    </row>
    <row r="516" spans="1:15" x14ac:dyDescent="0.25">
      <c r="A516" s="479"/>
      <c r="B516" s="10" t="s">
        <v>24</v>
      </c>
      <c r="C516" s="11" t="s">
        <v>21</v>
      </c>
      <c r="D516" s="14">
        <v>1626</v>
      </c>
      <c r="E516" s="13">
        <v>278</v>
      </c>
      <c r="F516" s="14">
        <v>1546</v>
      </c>
      <c r="G516" s="14">
        <v>2654</v>
      </c>
      <c r="H516" s="13">
        <v>145</v>
      </c>
      <c r="I516" s="14">
        <v>6249</v>
      </c>
      <c r="J516" s="14">
        <v>513022</v>
      </c>
      <c r="K516" s="14">
        <v>87712</v>
      </c>
      <c r="L516" s="14">
        <v>487781</v>
      </c>
      <c r="M516" s="14">
        <v>837368</v>
      </c>
      <c r="N516" s="14">
        <v>45749</v>
      </c>
      <c r="O516" s="14">
        <v>1971632</v>
      </c>
    </row>
    <row r="517" spans="1:15" x14ac:dyDescent="0.25">
      <c r="A517" s="479"/>
      <c r="B517" s="10" t="s">
        <v>24</v>
      </c>
      <c r="C517" s="11" t="s">
        <v>22</v>
      </c>
      <c r="D517" s="14">
        <v>1527</v>
      </c>
      <c r="E517" s="13">
        <v>268</v>
      </c>
      <c r="F517" s="14">
        <v>1409</v>
      </c>
      <c r="G517" s="14">
        <v>2428</v>
      </c>
      <c r="H517" s="13">
        <v>123</v>
      </c>
      <c r="I517" s="14">
        <v>5755</v>
      </c>
      <c r="J517" s="14">
        <v>504368</v>
      </c>
      <c r="K517" s="14">
        <v>88520</v>
      </c>
      <c r="L517" s="14">
        <v>465393</v>
      </c>
      <c r="M517" s="14">
        <v>801968</v>
      </c>
      <c r="N517" s="14">
        <v>40627</v>
      </c>
      <c r="O517" s="14">
        <v>1900876</v>
      </c>
    </row>
    <row r="518" spans="1:15" x14ac:dyDescent="0.25">
      <c r="A518" s="479"/>
      <c r="B518" s="10" t="s">
        <v>25</v>
      </c>
      <c r="C518" s="11" t="s">
        <v>21</v>
      </c>
      <c r="D518" s="13">
        <v>250</v>
      </c>
      <c r="E518" s="13">
        <v>42</v>
      </c>
      <c r="F518" s="13">
        <v>293</v>
      </c>
      <c r="G518" s="13">
        <v>375</v>
      </c>
      <c r="H518" s="13">
        <v>17</v>
      </c>
      <c r="I518" s="13">
        <v>977</v>
      </c>
      <c r="J518" s="14">
        <v>24823</v>
      </c>
      <c r="K518" s="14">
        <v>4170</v>
      </c>
      <c r="L518" s="14">
        <v>29093</v>
      </c>
      <c r="M518" s="14">
        <v>37235</v>
      </c>
      <c r="N518" s="14">
        <v>1688</v>
      </c>
      <c r="O518" s="14">
        <v>97009</v>
      </c>
    </row>
    <row r="519" spans="1:15" x14ac:dyDescent="0.25">
      <c r="A519" s="479"/>
      <c r="B519" s="10" t="s">
        <v>25</v>
      </c>
      <c r="C519" s="11" t="s">
        <v>22</v>
      </c>
      <c r="D519" s="13">
        <v>175</v>
      </c>
      <c r="E519" s="13">
        <v>37</v>
      </c>
      <c r="F519" s="13">
        <v>242</v>
      </c>
      <c r="G519" s="13">
        <v>316</v>
      </c>
      <c r="H519" s="13">
        <v>15</v>
      </c>
      <c r="I519" s="13">
        <v>785</v>
      </c>
      <c r="J519" s="14">
        <v>33893</v>
      </c>
      <c r="K519" s="14">
        <v>7166</v>
      </c>
      <c r="L519" s="14">
        <v>46869</v>
      </c>
      <c r="M519" s="14">
        <v>61201</v>
      </c>
      <c r="N519" s="14">
        <v>2905</v>
      </c>
      <c r="O519" s="14">
        <v>152034</v>
      </c>
    </row>
    <row r="520" spans="1:15" x14ac:dyDescent="0.25">
      <c r="A520" s="479"/>
      <c r="B520" s="10" t="s">
        <v>26</v>
      </c>
      <c r="C520" s="11" t="s">
        <v>21</v>
      </c>
      <c r="D520" s="14">
        <v>5330</v>
      </c>
      <c r="E520" s="14">
        <v>1328</v>
      </c>
      <c r="F520" s="14">
        <v>5318</v>
      </c>
      <c r="G520" s="14">
        <v>7361</v>
      </c>
      <c r="H520" s="13">
        <v>465</v>
      </c>
      <c r="I520" s="14">
        <v>19802</v>
      </c>
      <c r="J520" s="14">
        <v>522193</v>
      </c>
      <c r="K520" s="14">
        <v>130107</v>
      </c>
      <c r="L520" s="14">
        <v>521017</v>
      </c>
      <c r="M520" s="14">
        <v>721175</v>
      </c>
      <c r="N520" s="14">
        <v>45557</v>
      </c>
      <c r="O520" s="14">
        <v>1940049</v>
      </c>
    </row>
    <row r="521" spans="1:15" x14ac:dyDescent="0.25">
      <c r="A521" s="479"/>
      <c r="B521" s="10" t="s">
        <v>27</v>
      </c>
      <c r="C521" s="11" t="s">
        <v>22</v>
      </c>
      <c r="D521" s="14">
        <v>4897</v>
      </c>
      <c r="E521" s="14">
        <v>1023</v>
      </c>
      <c r="F521" s="14">
        <v>5077</v>
      </c>
      <c r="G521" s="14">
        <v>6949</v>
      </c>
      <c r="H521" s="13">
        <v>446</v>
      </c>
      <c r="I521" s="14">
        <v>18392</v>
      </c>
      <c r="J521" s="14">
        <v>977821</v>
      </c>
      <c r="K521" s="14">
        <v>204270</v>
      </c>
      <c r="L521" s="14">
        <v>1013763</v>
      </c>
      <c r="M521" s="14">
        <v>1387559</v>
      </c>
      <c r="N521" s="14">
        <v>89056</v>
      </c>
      <c r="O521" s="14">
        <v>3672469</v>
      </c>
    </row>
    <row r="522" spans="1:15" x14ac:dyDescent="0.25">
      <c r="A522" s="479"/>
      <c r="B522" s="10" t="s">
        <v>28</v>
      </c>
      <c r="C522" s="11" t="s">
        <v>21</v>
      </c>
      <c r="D522" s="14">
        <v>1250</v>
      </c>
      <c r="E522" s="13">
        <v>282</v>
      </c>
      <c r="F522" s="14">
        <v>1687</v>
      </c>
      <c r="G522" s="14">
        <v>1771</v>
      </c>
      <c r="H522" s="13">
        <v>114</v>
      </c>
      <c r="I522" s="14">
        <v>5104</v>
      </c>
      <c r="J522" s="14">
        <v>212677</v>
      </c>
      <c r="K522" s="14">
        <v>47980</v>
      </c>
      <c r="L522" s="14">
        <v>287029</v>
      </c>
      <c r="M522" s="14">
        <v>301321</v>
      </c>
      <c r="N522" s="14">
        <v>19396</v>
      </c>
      <c r="O522" s="14">
        <v>868403</v>
      </c>
    </row>
    <row r="523" spans="1:15" x14ac:dyDescent="0.25">
      <c r="A523" s="479"/>
      <c r="B523" s="10" t="s">
        <v>29</v>
      </c>
      <c r="C523" s="11" t="s">
        <v>22</v>
      </c>
      <c r="D523" s="14">
        <v>2526</v>
      </c>
      <c r="E523" s="13">
        <v>498</v>
      </c>
      <c r="F523" s="14">
        <v>4001</v>
      </c>
      <c r="G523" s="14">
        <v>4045</v>
      </c>
      <c r="H523" s="13">
        <v>220</v>
      </c>
      <c r="I523" s="14">
        <v>11290</v>
      </c>
      <c r="J523" s="14">
        <v>551068</v>
      </c>
      <c r="K523" s="14">
        <v>108643</v>
      </c>
      <c r="L523" s="14">
        <v>872852</v>
      </c>
      <c r="M523" s="14">
        <v>882451</v>
      </c>
      <c r="N523" s="14">
        <v>47995</v>
      </c>
      <c r="O523" s="14">
        <v>2463009</v>
      </c>
    </row>
    <row r="524" spans="1:15" x14ac:dyDescent="0.25">
      <c r="A524" s="479"/>
      <c r="B524" s="480" t="s">
        <v>18</v>
      </c>
      <c r="C524" s="480"/>
      <c r="D524" s="14">
        <v>19690</v>
      </c>
      <c r="E524" s="14">
        <v>4047</v>
      </c>
      <c r="F524" s="14">
        <v>20550</v>
      </c>
      <c r="G524" s="14">
        <v>28608</v>
      </c>
      <c r="H524" s="14">
        <v>1646</v>
      </c>
      <c r="I524" s="158">
        <v>74541</v>
      </c>
      <c r="J524" s="14">
        <v>4313035</v>
      </c>
      <c r="K524" s="14">
        <v>812200</v>
      </c>
      <c r="L524" s="14">
        <v>4174110</v>
      </c>
      <c r="M524" s="14">
        <v>6272415</v>
      </c>
      <c r="N524" s="14">
        <v>339375</v>
      </c>
      <c r="O524" s="160">
        <v>15911135</v>
      </c>
    </row>
    <row r="525" spans="1:15" x14ac:dyDescent="0.25">
      <c r="A525" s="479" t="s">
        <v>69</v>
      </c>
      <c r="B525" s="10" t="s">
        <v>20</v>
      </c>
      <c r="C525" s="11" t="s">
        <v>21</v>
      </c>
      <c r="D525" s="13">
        <v>2</v>
      </c>
      <c r="E525" s="13">
        <v>1</v>
      </c>
      <c r="F525" s="13">
        <v>131</v>
      </c>
      <c r="G525" s="13">
        <v>1</v>
      </c>
      <c r="H525" s="13">
        <v>9</v>
      </c>
      <c r="I525" s="13">
        <v>144</v>
      </c>
      <c r="J525" s="14">
        <v>1013</v>
      </c>
      <c r="K525" s="13">
        <v>506</v>
      </c>
      <c r="L525" s="14">
        <v>66336</v>
      </c>
      <c r="M525" s="13">
        <v>506</v>
      </c>
      <c r="N525" s="14">
        <v>4557</v>
      </c>
      <c r="O525" s="14">
        <v>72918</v>
      </c>
    </row>
    <row r="526" spans="1:15" x14ac:dyDescent="0.25">
      <c r="A526" s="479"/>
      <c r="B526" s="10" t="s">
        <v>20</v>
      </c>
      <c r="C526" s="11" t="s">
        <v>22</v>
      </c>
      <c r="D526" s="13">
        <v>1</v>
      </c>
      <c r="E526" s="12"/>
      <c r="F526" s="13">
        <v>119</v>
      </c>
      <c r="G526" s="12"/>
      <c r="H526" s="13">
        <v>3</v>
      </c>
      <c r="I526" s="13">
        <v>123</v>
      </c>
      <c r="J526" s="13">
        <v>478</v>
      </c>
      <c r="K526" s="12"/>
      <c r="L526" s="14">
        <v>56924</v>
      </c>
      <c r="M526" s="12"/>
      <c r="N526" s="14">
        <v>1435</v>
      </c>
      <c r="O526" s="14">
        <v>58837</v>
      </c>
    </row>
    <row r="527" spans="1:15" x14ac:dyDescent="0.25">
      <c r="A527" s="479"/>
      <c r="B527" s="10" t="s">
        <v>23</v>
      </c>
      <c r="C527" s="11" t="s">
        <v>21</v>
      </c>
      <c r="D527" s="13">
        <v>10</v>
      </c>
      <c r="E527" s="13">
        <v>3</v>
      </c>
      <c r="F527" s="13">
        <v>681</v>
      </c>
      <c r="G527" s="13">
        <v>7</v>
      </c>
      <c r="H527" s="13">
        <v>68</v>
      </c>
      <c r="I527" s="13">
        <v>769</v>
      </c>
      <c r="J527" s="14">
        <v>4557</v>
      </c>
      <c r="K527" s="14">
        <v>1367</v>
      </c>
      <c r="L527" s="14">
        <v>310363</v>
      </c>
      <c r="M527" s="14">
        <v>3190</v>
      </c>
      <c r="N527" s="14">
        <v>30991</v>
      </c>
      <c r="O527" s="14">
        <v>350468</v>
      </c>
    </row>
    <row r="528" spans="1:15" x14ac:dyDescent="0.25">
      <c r="A528" s="479"/>
      <c r="B528" s="10" t="s">
        <v>23</v>
      </c>
      <c r="C528" s="11" t="s">
        <v>22</v>
      </c>
      <c r="D528" s="13">
        <v>11</v>
      </c>
      <c r="E528" s="13">
        <v>4</v>
      </c>
      <c r="F528" s="13">
        <v>633</v>
      </c>
      <c r="G528" s="13">
        <v>2</v>
      </c>
      <c r="H528" s="13">
        <v>69</v>
      </c>
      <c r="I528" s="13">
        <v>719</v>
      </c>
      <c r="J528" s="14">
        <v>4952</v>
      </c>
      <c r="K528" s="14">
        <v>1801</v>
      </c>
      <c r="L528" s="14">
        <v>284988</v>
      </c>
      <c r="M528" s="13">
        <v>900</v>
      </c>
      <c r="N528" s="14">
        <v>31065</v>
      </c>
      <c r="O528" s="14">
        <v>323706</v>
      </c>
    </row>
    <row r="529" spans="1:15" x14ac:dyDescent="0.25">
      <c r="A529" s="479"/>
      <c r="B529" s="10" t="s">
        <v>24</v>
      </c>
      <c r="C529" s="11" t="s">
        <v>21</v>
      </c>
      <c r="D529" s="13">
        <v>15</v>
      </c>
      <c r="E529" s="13">
        <v>11</v>
      </c>
      <c r="F529" s="14">
        <v>1803</v>
      </c>
      <c r="G529" s="13">
        <v>4</v>
      </c>
      <c r="H529" s="13">
        <v>327</v>
      </c>
      <c r="I529" s="14">
        <v>2160</v>
      </c>
      <c r="J529" s="14">
        <v>4733</v>
      </c>
      <c r="K529" s="14">
        <v>3471</v>
      </c>
      <c r="L529" s="14">
        <v>568868</v>
      </c>
      <c r="M529" s="14">
        <v>1262</v>
      </c>
      <c r="N529" s="14">
        <v>103172</v>
      </c>
      <c r="O529" s="14">
        <v>681506</v>
      </c>
    </row>
    <row r="530" spans="1:15" x14ac:dyDescent="0.25">
      <c r="A530" s="479"/>
      <c r="B530" s="10" t="s">
        <v>24</v>
      </c>
      <c r="C530" s="11" t="s">
        <v>22</v>
      </c>
      <c r="D530" s="13">
        <v>15</v>
      </c>
      <c r="E530" s="13">
        <v>14</v>
      </c>
      <c r="F530" s="14">
        <v>1720</v>
      </c>
      <c r="G530" s="13">
        <v>5</v>
      </c>
      <c r="H530" s="13">
        <v>306</v>
      </c>
      <c r="I530" s="14">
        <v>2060</v>
      </c>
      <c r="J530" s="14">
        <v>4955</v>
      </c>
      <c r="K530" s="14">
        <v>4624</v>
      </c>
      <c r="L530" s="14">
        <v>568116</v>
      </c>
      <c r="M530" s="14">
        <v>1652</v>
      </c>
      <c r="N530" s="14">
        <v>101072</v>
      </c>
      <c r="O530" s="14">
        <v>680419</v>
      </c>
    </row>
    <row r="531" spans="1:15" x14ac:dyDescent="0.25">
      <c r="A531" s="479"/>
      <c r="B531" s="10" t="s">
        <v>25</v>
      </c>
      <c r="C531" s="11" t="s">
        <v>21</v>
      </c>
      <c r="D531" s="13">
        <v>2</v>
      </c>
      <c r="E531" s="13">
        <v>2</v>
      </c>
      <c r="F531" s="13">
        <v>339</v>
      </c>
      <c r="G531" s="12"/>
      <c r="H531" s="13">
        <v>71</v>
      </c>
      <c r="I531" s="13">
        <v>414</v>
      </c>
      <c r="J531" s="13">
        <v>199</v>
      </c>
      <c r="K531" s="13">
        <v>199</v>
      </c>
      <c r="L531" s="14">
        <v>33660</v>
      </c>
      <c r="M531" s="12"/>
      <c r="N531" s="14">
        <v>7050</v>
      </c>
      <c r="O531" s="14">
        <v>41108</v>
      </c>
    </row>
    <row r="532" spans="1:15" x14ac:dyDescent="0.25">
      <c r="A532" s="479"/>
      <c r="B532" s="10" t="s">
        <v>25</v>
      </c>
      <c r="C532" s="11" t="s">
        <v>22</v>
      </c>
      <c r="D532" s="13">
        <v>1</v>
      </c>
      <c r="E532" s="13">
        <v>6</v>
      </c>
      <c r="F532" s="13">
        <v>245</v>
      </c>
      <c r="G532" s="13">
        <v>1</v>
      </c>
      <c r="H532" s="13">
        <v>36</v>
      </c>
      <c r="I532" s="13">
        <v>289</v>
      </c>
      <c r="J532" s="13">
        <v>194</v>
      </c>
      <c r="K532" s="14">
        <v>1162</v>
      </c>
      <c r="L532" s="14">
        <v>47450</v>
      </c>
      <c r="M532" s="13">
        <v>194</v>
      </c>
      <c r="N532" s="14">
        <v>6972</v>
      </c>
      <c r="O532" s="14">
        <v>55972</v>
      </c>
    </row>
    <row r="533" spans="1:15" x14ac:dyDescent="0.25">
      <c r="A533" s="479"/>
      <c r="B533" s="10" t="s">
        <v>26</v>
      </c>
      <c r="C533" s="11" t="s">
        <v>21</v>
      </c>
      <c r="D533" s="13">
        <v>61</v>
      </c>
      <c r="E533" s="13">
        <v>135</v>
      </c>
      <c r="F533" s="14">
        <v>5383</v>
      </c>
      <c r="G533" s="13">
        <v>6</v>
      </c>
      <c r="H533" s="14">
        <v>1025</v>
      </c>
      <c r="I533" s="14">
        <v>6610</v>
      </c>
      <c r="J533" s="14">
        <v>5976</v>
      </c>
      <c r="K533" s="14">
        <v>13226</v>
      </c>
      <c r="L533" s="14">
        <v>527385</v>
      </c>
      <c r="M533" s="13">
        <v>588</v>
      </c>
      <c r="N533" s="14">
        <v>100422</v>
      </c>
      <c r="O533" s="14">
        <v>647597</v>
      </c>
    </row>
    <row r="534" spans="1:15" x14ac:dyDescent="0.25">
      <c r="A534" s="479"/>
      <c r="B534" s="10" t="s">
        <v>27</v>
      </c>
      <c r="C534" s="11" t="s">
        <v>22</v>
      </c>
      <c r="D534" s="13">
        <v>41</v>
      </c>
      <c r="E534" s="13">
        <v>60</v>
      </c>
      <c r="F534" s="14">
        <v>4659</v>
      </c>
      <c r="G534" s="13">
        <v>13</v>
      </c>
      <c r="H534" s="13">
        <v>929</v>
      </c>
      <c r="I534" s="14">
        <v>5702</v>
      </c>
      <c r="J534" s="14">
        <v>8187</v>
      </c>
      <c r="K534" s="14">
        <v>11981</v>
      </c>
      <c r="L534" s="14">
        <v>930297</v>
      </c>
      <c r="M534" s="14">
        <v>2596</v>
      </c>
      <c r="N534" s="14">
        <v>185500</v>
      </c>
      <c r="O534" s="14">
        <v>1138561</v>
      </c>
    </row>
    <row r="535" spans="1:15" x14ac:dyDescent="0.25">
      <c r="A535" s="479"/>
      <c r="B535" s="10" t="s">
        <v>28</v>
      </c>
      <c r="C535" s="11" t="s">
        <v>21</v>
      </c>
      <c r="D535" s="13">
        <v>3</v>
      </c>
      <c r="E535" s="13">
        <v>12</v>
      </c>
      <c r="F535" s="14">
        <v>1309</v>
      </c>
      <c r="G535" s="12"/>
      <c r="H535" s="13">
        <v>240</v>
      </c>
      <c r="I535" s="14">
        <v>1564</v>
      </c>
      <c r="J535" s="13">
        <v>510</v>
      </c>
      <c r="K535" s="14">
        <v>2042</v>
      </c>
      <c r="L535" s="14">
        <v>222716</v>
      </c>
      <c r="M535" s="12"/>
      <c r="N535" s="14">
        <v>40834</v>
      </c>
      <c r="O535" s="14">
        <v>266102</v>
      </c>
    </row>
    <row r="536" spans="1:15" x14ac:dyDescent="0.25">
      <c r="A536" s="479"/>
      <c r="B536" s="10" t="s">
        <v>29</v>
      </c>
      <c r="C536" s="11" t="s">
        <v>22</v>
      </c>
      <c r="D536" s="13">
        <v>11</v>
      </c>
      <c r="E536" s="13">
        <v>22</v>
      </c>
      <c r="F536" s="14">
        <v>2989</v>
      </c>
      <c r="G536" s="13">
        <v>1</v>
      </c>
      <c r="H536" s="13">
        <v>585</v>
      </c>
      <c r="I536" s="14">
        <v>3608</v>
      </c>
      <c r="J536" s="14">
        <v>2400</v>
      </c>
      <c r="K536" s="14">
        <v>4799</v>
      </c>
      <c r="L536" s="14">
        <v>652076</v>
      </c>
      <c r="M536" s="13">
        <v>218</v>
      </c>
      <c r="N536" s="14">
        <v>127623</v>
      </c>
      <c r="O536" s="14">
        <v>787116</v>
      </c>
    </row>
    <row r="537" spans="1:15" x14ac:dyDescent="0.25">
      <c r="A537" s="479"/>
      <c r="B537" s="480" t="s">
        <v>18</v>
      </c>
      <c r="C537" s="480"/>
      <c r="D537" s="13">
        <v>173</v>
      </c>
      <c r="E537" s="13">
        <v>270</v>
      </c>
      <c r="F537" s="14">
        <v>20011</v>
      </c>
      <c r="G537" s="13">
        <v>40</v>
      </c>
      <c r="H537" s="14">
        <v>3668</v>
      </c>
      <c r="I537" s="158">
        <v>24162</v>
      </c>
      <c r="J537" s="14">
        <v>38154</v>
      </c>
      <c r="K537" s="14">
        <v>45178</v>
      </c>
      <c r="L537" s="14">
        <v>4269179</v>
      </c>
      <c r="M537" s="14">
        <v>11106</v>
      </c>
      <c r="N537" s="14">
        <v>740693</v>
      </c>
      <c r="O537" s="160">
        <v>5104310</v>
      </c>
    </row>
    <row r="538" spans="1:15" x14ac:dyDescent="0.25">
      <c r="A538" s="479" t="s">
        <v>70</v>
      </c>
      <c r="B538" s="10" t="s">
        <v>20</v>
      </c>
      <c r="C538" s="11" t="s">
        <v>21</v>
      </c>
      <c r="D538" s="13">
        <v>2</v>
      </c>
      <c r="E538" s="13">
        <v>1</v>
      </c>
      <c r="F538" s="13">
        <v>89</v>
      </c>
      <c r="G538" s="13">
        <v>17</v>
      </c>
      <c r="H538" s="13">
        <v>1</v>
      </c>
      <c r="I538" s="13">
        <v>110</v>
      </c>
      <c r="J538" s="14">
        <v>1013</v>
      </c>
      <c r="K538" s="13">
        <v>506</v>
      </c>
      <c r="L538" s="14">
        <v>45068</v>
      </c>
      <c r="M538" s="14">
        <v>8608</v>
      </c>
      <c r="N538" s="13">
        <v>506</v>
      </c>
      <c r="O538" s="14">
        <v>55701</v>
      </c>
    </row>
    <row r="539" spans="1:15" x14ac:dyDescent="0.25">
      <c r="A539" s="479"/>
      <c r="B539" s="10" t="s">
        <v>20</v>
      </c>
      <c r="C539" s="11" t="s">
        <v>22</v>
      </c>
      <c r="D539" s="13">
        <v>4</v>
      </c>
      <c r="E539" s="13">
        <v>2</v>
      </c>
      <c r="F539" s="13">
        <v>72</v>
      </c>
      <c r="G539" s="13">
        <v>18</v>
      </c>
      <c r="H539" s="12"/>
      <c r="I539" s="13">
        <v>96</v>
      </c>
      <c r="J539" s="14">
        <v>1913</v>
      </c>
      <c r="K539" s="13">
        <v>957</v>
      </c>
      <c r="L539" s="14">
        <v>34441</v>
      </c>
      <c r="M539" s="14">
        <v>8610</v>
      </c>
      <c r="N539" s="12"/>
      <c r="O539" s="14">
        <v>45921</v>
      </c>
    </row>
    <row r="540" spans="1:15" x14ac:dyDescent="0.25">
      <c r="A540" s="479"/>
      <c r="B540" s="10" t="s">
        <v>23</v>
      </c>
      <c r="C540" s="11" t="s">
        <v>21</v>
      </c>
      <c r="D540" s="13">
        <v>21</v>
      </c>
      <c r="E540" s="13">
        <v>8</v>
      </c>
      <c r="F540" s="13">
        <v>480</v>
      </c>
      <c r="G540" s="13">
        <v>153</v>
      </c>
      <c r="H540" s="13">
        <v>10</v>
      </c>
      <c r="I540" s="13">
        <v>672</v>
      </c>
      <c r="J540" s="14">
        <v>9571</v>
      </c>
      <c r="K540" s="14">
        <v>3646</v>
      </c>
      <c r="L540" s="14">
        <v>218758</v>
      </c>
      <c r="M540" s="14">
        <v>69729</v>
      </c>
      <c r="N540" s="14">
        <v>4557</v>
      </c>
      <c r="O540" s="14">
        <v>306261</v>
      </c>
    </row>
    <row r="541" spans="1:15" x14ac:dyDescent="0.25">
      <c r="A541" s="479"/>
      <c r="B541" s="10" t="s">
        <v>23</v>
      </c>
      <c r="C541" s="11" t="s">
        <v>22</v>
      </c>
      <c r="D541" s="13">
        <v>23</v>
      </c>
      <c r="E541" s="13">
        <v>7</v>
      </c>
      <c r="F541" s="13">
        <v>445</v>
      </c>
      <c r="G541" s="13">
        <v>128</v>
      </c>
      <c r="H541" s="13">
        <v>4</v>
      </c>
      <c r="I541" s="13">
        <v>607</v>
      </c>
      <c r="J541" s="14">
        <v>10355</v>
      </c>
      <c r="K541" s="14">
        <v>3152</v>
      </c>
      <c r="L541" s="14">
        <v>200347</v>
      </c>
      <c r="M541" s="14">
        <v>57628</v>
      </c>
      <c r="N541" s="14">
        <v>1801</v>
      </c>
      <c r="O541" s="14">
        <v>273283</v>
      </c>
    </row>
    <row r="542" spans="1:15" x14ac:dyDescent="0.25">
      <c r="A542" s="479"/>
      <c r="B542" s="10" t="s">
        <v>24</v>
      </c>
      <c r="C542" s="11" t="s">
        <v>21</v>
      </c>
      <c r="D542" s="13">
        <v>48</v>
      </c>
      <c r="E542" s="13">
        <v>50</v>
      </c>
      <c r="F542" s="14">
        <v>1501</v>
      </c>
      <c r="G542" s="13">
        <v>466</v>
      </c>
      <c r="H542" s="13">
        <v>3</v>
      </c>
      <c r="I542" s="14">
        <v>2068</v>
      </c>
      <c r="J542" s="14">
        <v>15145</v>
      </c>
      <c r="K542" s="14">
        <v>15776</v>
      </c>
      <c r="L542" s="14">
        <v>473583</v>
      </c>
      <c r="M542" s="14">
        <v>147028</v>
      </c>
      <c r="N542" s="13">
        <v>947</v>
      </c>
      <c r="O542" s="14">
        <v>652479</v>
      </c>
    </row>
    <row r="543" spans="1:15" x14ac:dyDescent="0.25">
      <c r="A543" s="479"/>
      <c r="B543" s="10" t="s">
        <v>24</v>
      </c>
      <c r="C543" s="11" t="s">
        <v>22</v>
      </c>
      <c r="D543" s="13">
        <v>38</v>
      </c>
      <c r="E543" s="13">
        <v>69</v>
      </c>
      <c r="F543" s="14">
        <v>1343</v>
      </c>
      <c r="G543" s="13">
        <v>420</v>
      </c>
      <c r="H543" s="13">
        <v>12</v>
      </c>
      <c r="I543" s="14">
        <v>1882</v>
      </c>
      <c r="J543" s="14">
        <v>12551</v>
      </c>
      <c r="K543" s="14">
        <v>22791</v>
      </c>
      <c r="L543" s="14">
        <v>443593</v>
      </c>
      <c r="M543" s="14">
        <v>138726</v>
      </c>
      <c r="N543" s="14">
        <v>3964</v>
      </c>
      <c r="O543" s="14">
        <v>621625</v>
      </c>
    </row>
    <row r="544" spans="1:15" x14ac:dyDescent="0.25">
      <c r="A544" s="479"/>
      <c r="B544" s="10" t="s">
        <v>25</v>
      </c>
      <c r="C544" s="11" t="s">
        <v>21</v>
      </c>
      <c r="D544" s="13">
        <v>6</v>
      </c>
      <c r="E544" s="13">
        <v>9</v>
      </c>
      <c r="F544" s="13">
        <v>260</v>
      </c>
      <c r="G544" s="13">
        <v>86</v>
      </c>
      <c r="H544" s="13">
        <v>1</v>
      </c>
      <c r="I544" s="13">
        <v>362</v>
      </c>
      <c r="J544" s="13">
        <v>596</v>
      </c>
      <c r="K544" s="13">
        <v>894</v>
      </c>
      <c r="L544" s="14">
        <v>25816</v>
      </c>
      <c r="M544" s="14">
        <v>8539</v>
      </c>
      <c r="N544" s="13">
        <v>99</v>
      </c>
      <c r="O544" s="14">
        <v>35944</v>
      </c>
    </row>
    <row r="545" spans="1:15" x14ac:dyDescent="0.25">
      <c r="A545" s="479"/>
      <c r="B545" s="10" t="s">
        <v>25</v>
      </c>
      <c r="C545" s="11" t="s">
        <v>22</v>
      </c>
      <c r="D545" s="13">
        <v>3</v>
      </c>
      <c r="E545" s="13">
        <v>11</v>
      </c>
      <c r="F545" s="13">
        <v>152</v>
      </c>
      <c r="G545" s="13">
        <v>53</v>
      </c>
      <c r="H545" s="13">
        <v>1</v>
      </c>
      <c r="I545" s="13">
        <v>220</v>
      </c>
      <c r="J545" s="13">
        <v>581</v>
      </c>
      <c r="K545" s="14">
        <v>2130</v>
      </c>
      <c r="L545" s="14">
        <v>29439</v>
      </c>
      <c r="M545" s="14">
        <v>10265</v>
      </c>
      <c r="N545" s="13">
        <v>194</v>
      </c>
      <c r="O545" s="14">
        <v>42609</v>
      </c>
    </row>
    <row r="546" spans="1:15" x14ac:dyDescent="0.25">
      <c r="A546" s="479"/>
      <c r="B546" s="10" t="s">
        <v>26</v>
      </c>
      <c r="C546" s="11" t="s">
        <v>21</v>
      </c>
      <c r="D546" s="13">
        <v>217</v>
      </c>
      <c r="E546" s="13">
        <v>364</v>
      </c>
      <c r="F546" s="14">
        <v>4962</v>
      </c>
      <c r="G546" s="14">
        <v>1380</v>
      </c>
      <c r="H546" s="13">
        <v>56</v>
      </c>
      <c r="I546" s="14">
        <v>6979</v>
      </c>
      <c r="J546" s="14">
        <v>21260</v>
      </c>
      <c r="K546" s="14">
        <v>35662</v>
      </c>
      <c r="L546" s="14">
        <v>486139</v>
      </c>
      <c r="M546" s="14">
        <v>135202</v>
      </c>
      <c r="N546" s="14">
        <v>5486</v>
      </c>
      <c r="O546" s="14">
        <v>683749</v>
      </c>
    </row>
    <row r="547" spans="1:15" x14ac:dyDescent="0.25">
      <c r="A547" s="479"/>
      <c r="B547" s="10" t="s">
        <v>27</v>
      </c>
      <c r="C547" s="11" t="s">
        <v>22</v>
      </c>
      <c r="D547" s="13">
        <v>167</v>
      </c>
      <c r="E547" s="13">
        <v>220</v>
      </c>
      <c r="F547" s="14">
        <v>3903</v>
      </c>
      <c r="G547" s="14">
        <v>1173</v>
      </c>
      <c r="H547" s="13">
        <v>35</v>
      </c>
      <c r="I547" s="14">
        <v>5498</v>
      </c>
      <c r="J547" s="14">
        <v>33346</v>
      </c>
      <c r="K547" s="14">
        <v>43929</v>
      </c>
      <c r="L547" s="14">
        <v>779341</v>
      </c>
      <c r="M547" s="14">
        <v>234222</v>
      </c>
      <c r="N547" s="14">
        <v>6989</v>
      </c>
      <c r="O547" s="14">
        <v>1097827</v>
      </c>
    </row>
    <row r="548" spans="1:15" x14ac:dyDescent="0.25">
      <c r="A548" s="479"/>
      <c r="B548" s="10" t="s">
        <v>28</v>
      </c>
      <c r="C548" s="11" t="s">
        <v>21</v>
      </c>
      <c r="D548" s="13">
        <v>21</v>
      </c>
      <c r="E548" s="13">
        <v>85</v>
      </c>
      <c r="F548" s="14">
        <v>1651</v>
      </c>
      <c r="G548" s="13">
        <v>402</v>
      </c>
      <c r="H548" s="13">
        <v>3</v>
      </c>
      <c r="I548" s="14">
        <v>2162</v>
      </c>
      <c r="J548" s="14">
        <v>3573</v>
      </c>
      <c r="K548" s="14">
        <v>14462</v>
      </c>
      <c r="L548" s="14">
        <v>280904</v>
      </c>
      <c r="M548" s="14">
        <v>68397</v>
      </c>
      <c r="N548" s="13">
        <v>510</v>
      </c>
      <c r="O548" s="14">
        <v>367846</v>
      </c>
    </row>
    <row r="549" spans="1:15" x14ac:dyDescent="0.25">
      <c r="A549" s="479"/>
      <c r="B549" s="10" t="s">
        <v>29</v>
      </c>
      <c r="C549" s="11" t="s">
        <v>22</v>
      </c>
      <c r="D549" s="13">
        <v>32</v>
      </c>
      <c r="E549" s="13">
        <v>134</v>
      </c>
      <c r="F549" s="14">
        <v>3651</v>
      </c>
      <c r="G549" s="13">
        <v>830</v>
      </c>
      <c r="H549" s="13">
        <v>5</v>
      </c>
      <c r="I549" s="14">
        <v>4652</v>
      </c>
      <c r="J549" s="14">
        <v>6981</v>
      </c>
      <c r="K549" s="14">
        <v>29233</v>
      </c>
      <c r="L549" s="14">
        <v>796497</v>
      </c>
      <c r="M549" s="14">
        <v>181072</v>
      </c>
      <c r="N549" s="14">
        <v>1091</v>
      </c>
      <c r="O549" s="14">
        <v>1014874</v>
      </c>
    </row>
    <row r="550" spans="1:15" x14ac:dyDescent="0.25">
      <c r="A550" s="479"/>
      <c r="B550" s="480" t="s">
        <v>18</v>
      </c>
      <c r="C550" s="480"/>
      <c r="D550" s="13">
        <v>582</v>
      </c>
      <c r="E550" s="13">
        <v>960</v>
      </c>
      <c r="F550" s="14">
        <v>18509</v>
      </c>
      <c r="G550" s="14">
        <v>5126</v>
      </c>
      <c r="H550" s="13">
        <v>131</v>
      </c>
      <c r="I550" s="158">
        <v>25308</v>
      </c>
      <c r="J550" s="14">
        <v>116885</v>
      </c>
      <c r="K550" s="14">
        <v>173138</v>
      </c>
      <c r="L550" s="14">
        <v>3813926</v>
      </c>
      <c r="M550" s="14">
        <v>1068026</v>
      </c>
      <c r="N550" s="14">
        <v>26144</v>
      </c>
      <c r="O550" s="160">
        <v>5198119</v>
      </c>
    </row>
    <row r="551" spans="1:15" x14ac:dyDescent="0.25">
      <c r="A551" s="479" t="s">
        <v>71</v>
      </c>
      <c r="B551" s="10" t="s">
        <v>20</v>
      </c>
      <c r="C551" s="11" t="s">
        <v>21</v>
      </c>
      <c r="D551" s="12"/>
      <c r="E551" s="12"/>
      <c r="F551" s="13">
        <v>14</v>
      </c>
      <c r="G551" s="13">
        <v>22</v>
      </c>
      <c r="H551" s="12"/>
      <c r="I551" s="13">
        <v>36</v>
      </c>
      <c r="J551" s="12"/>
      <c r="K551" s="12"/>
      <c r="L551" s="14">
        <v>7536</v>
      </c>
      <c r="M551" s="14">
        <v>11842</v>
      </c>
      <c r="N551" s="12"/>
      <c r="O551" s="14">
        <v>19378</v>
      </c>
    </row>
    <row r="552" spans="1:15" x14ac:dyDescent="0.25">
      <c r="A552" s="479"/>
      <c r="B552" s="10" t="s">
        <v>20</v>
      </c>
      <c r="C552" s="11" t="s">
        <v>22</v>
      </c>
      <c r="D552" s="12"/>
      <c r="E552" s="12"/>
      <c r="F552" s="13">
        <v>16</v>
      </c>
      <c r="G552" s="13">
        <v>31</v>
      </c>
      <c r="H552" s="12"/>
      <c r="I552" s="13">
        <v>47</v>
      </c>
      <c r="J552" s="12"/>
      <c r="K552" s="12"/>
      <c r="L552" s="14">
        <v>8136</v>
      </c>
      <c r="M552" s="14">
        <v>15763</v>
      </c>
      <c r="N552" s="12"/>
      <c r="O552" s="14">
        <v>23899</v>
      </c>
    </row>
    <row r="553" spans="1:15" x14ac:dyDescent="0.25">
      <c r="A553" s="479"/>
      <c r="B553" s="10" t="s">
        <v>23</v>
      </c>
      <c r="C553" s="11" t="s">
        <v>21</v>
      </c>
      <c r="D553" s="13">
        <v>8</v>
      </c>
      <c r="E553" s="12"/>
      <c r="F553" s="13">
        <v>82</v>
      </c>
      <c r="G553" s="13">
        <v>161</v>
      </c>
      <c r="H553" s="13">
        <v>4</v>
      </c>
      <c r="I553" s="13">
        <v>255</v>
      </c>
      <c r="J553" s="14">
        <v>3876</v>
      </c>
      <c r="K553" s="12"/>
      <c r="L553" s="14">
        <v>39726</v>
      </c>
      <c r="M553" s="14">
        <v>77998</v>
      </c>
      <c r="N553" s="14">
        <v>1938</v>
      </c>
      <c r="O553" s="14">
        <v>123538</v>
      </c>
    </row>
    <row r="554" spans="1:15" x14ac:dyDescent="0.25">
      <c r="A554" s="479"/>
      <c r="B554" s="10" t="s">
        <v>23</v>
      </c>
      <c r="C554" s="11" t="s">
        <v>22</v>
      </c>
      <c r="D554" s="13">
        <v>4</v>
      </c>
      <c r="E554" s="13">
        <v>3</v>
      </c>
      <c r="F554" s="13">
        <v>102</v>
      </c>
      <c r="G554" s="13">
        <v>164</v>
      </c>
      <c r="H554" s="13">
        <v>2</v>
      </c>
      <c r="I554" s="13">
        <v>275</v>
      </c>
      <c r="J554" s="14">
        <v>1914</v>
      </c>
      <c r="K554" s="14">
        <v>1436</v>
      </c>
      <c r="L554" s="14">
        <v>48815</v>
      </c>
      <c r="M554" s="14">
        <v>78487</v>
      </c>
      <c r="N554" s="13">
        <v>957</v>
      </c>
      <c r="O554" s="14">
        <v>131609</v>
      </c>
    </row>
    <row r="555" spans="1:15" x14ac:dyDescent="0.25">
      <c r="A555" s="479"/>
      <c r="B555" s="10" t="s">
        <v>24</v>
      </c>
      <c r="C555" s="11" t="s">
        <v>21</v>
      </c>
      <c r="D555" s="13">
        <v>16</v>
      </c>
      <c r="E555" s="13">
        <v>2</v>
      </c>
      <c r="F555" s="13">
        <v>451</v>
      </c>
      <c r="G555" s="13">
        <v>413</v>
      </c>
      <c r="H555" s="13">
        <v>5</v>
      </c>
      <c r="I555" s="13">
        <v>887</v>
      </c>
      <c r="J555" s="14">
        <v>5366</v>
      </c>
      <c r="K555" s="13">
        <v>671</v>
      </c>
      <c r="L555" s="14">
        <v>151260</v>
      </c>
      <c r="M555" s="14">
        <v>138516</v>
      </c>
      <c r="N555" s="14">
        <v>1677</v>
      </c>
      <c r="O555" s="14">
        <v>297490</v>
      </c>
    </row>
    <row r="556" spans="1:15" x14ac:dyDescent="0.25">
      <c r="A556" s="479"/>
      <c r="B556" s="10" t="s">
        <v>24</v>
      </c>
      <c r="C556" s="11" t="s">
        <v>22</v>
      </c>
      <c r="D556" s="13">
        <v>9</v>
      </c>
      <c r="E556" s="13">
        <v>3</v>
      </c>
      <c r="F556" s="13">
        <v>388</v>
      </c>
      <c r="G556" s="13">
        <v>386</v>
      </c>
      <c r="H556" s="13">
        <v>3</v>
      </c>
      <c r="I556" s="13">
        <v>789</v>
      </c>
      <c r="J556" s="14">
        <v>3160</v>
      </c>
      <c r="K556" s="14">
        <v>1053</v>
      </c>
      <c r="L556" s="14">
        <v>136230</v>
      </c>
      <c r="M556" s="14">
        <v>135528</v>
      </c>
      <c r="N556" s="14">
        <v>1053</v>
      </c>
      <c r="O556" s="14">
        <v>277024</v>
      </c>
    </row>
    <row r="557" spans="1:15" x14ac:dyDescent="0.25">
      <c r="A557" s="479"/>
      <c r="B557" s="10" t="s">
        <v>25</v>
      </c>
      <c r="C557" s="11" t="s">
        <v>21</v>
      </c>
      <c r="D557" s="13">
        <v>1</v>
      </c>
      <c r="E557" s="12"/>
      <c r="F557" s="13">
        <v>83</v>
      </c>
      <c r="G557" s="13">
        <v>60</v>
      </c>
      <c r="H557" s="13">
        <v>1</v>
      </c>
      <c r="I557" s="13">
        <v>145</v>
      </c>
      <c r="J557" s="13">
        <v>106</v>
      </c>
      <c r="K557" s="12"/>
      <c r="L557" s="14">
        <v>8760</v>
      </c>
      <c r="M557" s="14">
        <v>6333</v>
      </c>
      <c r="N557" s="13">
        <v>106</v>
      </c>
      <c r="O557" s="14">
        <v>15305</v>
      </c>
    </row>
    <row r="558" spans="1:15" x14ac:dyDescent="0.25">
      <c r="A558" s="479"/>
      <c r="B558" s="10" t="s">
        <v>25</v>
      </c>
      <c r="C558" s="11" t="s">
        <v>22</v>
      </c>
      <c r="D558" s="13">
        <v>1</v>
      </c>
      <c r="E558" s="13">
        <v>1</v>
      </c>
      <c r="F558" s="13">
        <v>55</v>
      </c>
      <c r="G558" s="13">
        <v>46</v>
      </c>
      <c r="H558" s="12"/>
      <c r="I558" s="13">
        <v>103</v>
      </c>
      <c r="J558" s="13">
        <v>206</v>
      </c>
      <c r="K558" s="13">
        <v>206</v>
      </c>
      <c r="L558" s="14">
        <v>11323</v>
      </c>
      <c r="M558" s="14">
        <v>9470</v>
      </c>
      <c r="N558" s="12"/>
      <c r="O558" s="14">
        <v>21205</v>
      </c>
    </row>
    <row r="559" spans="1:15" x14ac:dyDescent="0.25">
      <c r="A559" s="479"/>
      <c r="B559" s="10" t="s">
        <v>26</v>
      </c>
      <c r="C559" s="11" t="s">
        <v>21</v>
      </c>
      <c r="D559" s="13">
        <v>72</v>
      </c>
      <c r="E559" s="13">
        <v>95</v>
      </c>
      <c r="F559" s="14">
        <v>1915</v>
      </c>
      <c r="G559" s="14">
        <v>1631</v>
      </c>
      <c r="H559" s="13">
        <v>15</v>
      </c>
      <c r="I559" s="14">
        <v>3728</v>
      </c>
      <c r="J559" s="14">
        <v>7498</v>
      </c>
      <c r="K559" s="14">
        <v>9894</v>
      </c>
      <c r="L559" s="14">
        <v>199437</v>
      </c>
      <c r="M559" s="14">
        <v>169860</v>
      </c>
      <c r="N559" s="14">
        <v>1562</v>
      </c>
      <c r="O559" s="14">
        <v>388251</v>
      </c>
    </row>
    <row r="560" spans="1:15" x14ac:dyDescent="0.25">
      <c r="A560" s="479"/>
      <c r="B560" s="10" t="s">
        <v>27</v>
      </c>
      <c r="C560" s="11" t="s">
        <v>22</v>
      </c>
      <c r="D560" s="13">
        <v>38</v>
      </c>
      <c r="E560" s="13">
        <v>18</v>
      </c>
      <c r="F560" s="14">
        <v>1628</v>
      </c>
      <c r="G560" s="14">
        <v>1224</v>
      </c>
      <c r="H560" s="13">
        <v>16</v>
      </c>
      <c r="I560" s="14">
        <v>2924</v>
      </c>
      <c r="J560" s="14">
        <v>8066</v>
      </c>
      <c r="K560" s="14">
        <v>3821</v>
      </c>
      <c r="L560" s="14">
        <v>345555</v>
      </c>
      <c r="M560" s="14">
        <v>259803</v>
      </c>
      <c r="N560" s="14">
        <v>3396</v>
      </c>
      <c r="O560" s="14">
        <v>620641</v>
      </c>
    </row>
    <row r="561" spans="1:15" x14ac:dyDescent="0.25">
      <c r="A561" s="479"/>
      <c r="B561" s="10" t="s">
        <v>28</v>
      </c>
      <c r="C561" s="11" t="s">
        <v>21</v>
      </c>
      <c r="D561" s="13">
        <v>1</v>
      </c>
      <c r="E561" s="13">
        <v>3</v>
      </c>
      <c r="F561" s="13">
        <v>826</v>
      </c>
      <c r="G561" s="13">
        <v>514</v>
      </c>
      <c r="H561" s="13">
        <v>1</v>
      </c>
      <c r="I561" s="14">
        <v>1345</v>
      </c>
      <c r="J561" s="13">
        <v>181</v>
      </c>
      <c r="K561" s="13">
        <v>543</v>
      </c>
      <c r="L561" s="14">
        <v>149391</v>
      </c>
      <c r="M561" s="14">
        <v>92962</v>
      </c>
      <c r="N561" s="13">
        <v>181</v>
      </c>
      <c r="O561" s="14">
        <v>243258</v>
      </c>
    </row>
    <row r="562" spans="1:15" x14ac:dyDescent="0.25">
      <c r="A562" s="479"/>
      <c r="B562" s="10" t="s">
        <v>29</v>
      </c>
      <c r="C562" s="11" t="s">
        <v>22</v>
      </c>
      <c r="D562" s="13">
        <v>14</v>
      </c>
      <c r="E562" s="13">
        <v>7</v>
      </c>
      <c r="F562" s="14">
        <v>1681</v>
      </c>
      <c r="G562" s="14">
        <v>1193</v>
      </c>
      <c r="H562" s="13">
        <v>7</v>
      </c>
      <c r="I562" s="14">
        <v>2902</v>
      </c>
      <c r="J562" s="14">
        <v>3247</v>
      </c>
      <c r="K562" s="14">
        <v>1623</v>
      </c>
      <c r="L562" s="14">
        <v>389828</v>
      </c>
      <c r="M562" s="14">
        <v>276660</v>
      </c>
      <c r="N562" s="14">
        <v>1623</v>
      </c>
      <c r="O562" s="14">
        <v>672981</v>
      </c>
    </row>
    <row r="563" spans="1:15" x14ac:dyDescent="0.25">
      <c r="A563" s="479"/>
      <c r="B563" s="480" t="s">
        <v>18</v>
      </c>
      <c r="C563" s="480"/>
      <c r="D563" s="13">
        <v>164</v>
      </c>
      <c r="E563" s="13">
        <v>132</v>
      </c>
      <c r="F563" s="14">
        <v>7241</v>
      </c>
      <c r="G563" s="14">
        <v>5845</v>
      </c>
      <c r="H563" s="13">
        <v>54</v>
      </c>
      <c r="I563" s="158">
        <v>13436</v>
      </c>
      <c r="J563" s="14">
        <v>33620</v>
      </c>
      <c r="K563" s="14">
        <v>19247</v>
      </c>
      <c r="L563" s="14">
        <v>1495997</v>
      </c>
      <c r="M563" s="14">
        <v>1273222</v>
      </c>
      <c r="N563" s="14">
        <v>12493</v>
      </c>
      <c r="O563" s="160">
        <v>2834579</v>
      </c>
    </row>
    <row r="564" spans="1:15" x14ac:dyDescent="0.25">
      <c r="A564" s="479" t="s">
        <v>72</v>
      </c>
      <c r="B564" s="10" t="s">
        <v>20</v>
      </c>
      <c r="C564" s="11" t="s">
        <v>21</v>
      </c>
      <c r="D564" s="13">
        <v>2</v>
      </c>
      <c r="E564" s="13">
        <v>2</v>
      </c>
      <c r="F564" s="13">
        <v>48</v>
      </c>
      <c r="G564" s="13">
        <v>26</v>
      </c>
      <c r="H564" s="12"/>
      <c r="I564" s="13">
        <v>78</v>
      </c>
      <c r="J564" s="14">
        <v>1013</v>
      </c>
      <c r="K564" s="14">
        <v>1013</v>
      </c>
      <c r="L564" s="14">
        <v>24306</v>
      </c>
      <c r="M564" s="14">
        <v>13166</v>
      </c>
      <c r="N564" s="12"/>
      <c r="O564" s="14">
        <v>39498</v>
      </c>
    </row>
    <row r="565" spans="1:15" x14ac:dyDescent="0.25">
      <c r="A565" s="479"/>
      <c r="B565" s="10" t="s">
        <v>20</v>
      </c>
      <c r="C565" s="11" t="s">
        <v>22</v>
      </c>
      <c r="D565" s="13">
        <v>4</v>
      </c>
      <c r="E565" s="13">
        <v>1</v>
      </c>
      <c r="F565" s="13">
        <v>41</v>
      </c>
      <c r="G565" s="13">
        <v>27</v>
      </c>
      <c r="H565" s="12"/>
      <c r="I565" s="13">
        <v>73</v>
      </c>
      <c r="J565" s="14">
        <v>1913</v>
      </c>
      <c r="K565" s="13">
        <v>478</v>
      </c>
      <c r="L565" s="14">
        <v>19612</v>
      </c>
      <c r="M565" s="14">
        <v>12915</v>
      </c>
      <c r="N565" s="12"/>
      <c r="O565" s="14">
        <v>34918</v>
      </c>
    </row>
    <row r="566" spans="1:15" x14ac:dyDescent="0.25">
      <c r="A566" s="479"/>
      <c r="B566" s="10" t="s">
        <v>23</v>
      </c>
      <c r="C566" s="11" t="s">
        <v>21</v>
      </c>
      <c r="D566" s="13">
        <v>33</v>
      </c>
      <c r="E566" s="13">
        <v>17</v>
      </c>
      <c r="F566" s="13">
        <v>373</v>
      </c>
      <c r="G566" s="13">
        <v>224</v>
      </c>
      <c r="H566" s="13">
        <v>3</v>
      </c>
      <c r="I566" s="13">
        <v>650</v>
      </c>
      <c r="J566" s="14">
        <v>15040</v>
      </c>
      <c r="K566" s="14">
        <v>7748</v>
      </c>
      <c r="L566" s="14">
        <v>169993</v>
      </c>
      <c r="M566" s="14">
        <v>102087</v>
      </c>
      <c r="N566" s="14">
        <v>1367</v>
      </c>
      <c r="O566" s="14">
        <v>296235</v>
      </c>
    </row>
    <row r="567" spans="1:15" x14ac:dyDescent="0.25">
      <c r="A567" s="479"/>
      <c r="B567" s="10" t="s">
        <v>23</v>
      </c>
      <c r="C567" s="11" t="s">
        <v>22</v>
      </c>
      <c r="D567" s="13">
        <v>38</v>
      </c>
      <c r="E567" s="13">
        <v>10</v>
      </c>
      <c r="F567" s="13">
        <v>379</v>
      </c>
      <c r="G567" s="13">
        <v>223</v>
      </c>
      <c r="H567" s="13">
        <v>2</v>
      </c>
      <c r="I567" s="13">
        <v>652</v>
      </c>
      <c r="J567" s="14">
        <v>17108</v>
      </c>
      <c r="K567" s="14">
        <v>4502</v>
      </c>
      <c r="L567" s="14">
        <v>170633</v>
      </c>
      <c r="M567" s="14">
        <v>100399</v>
      </c>
      <c r="N567" s="13">
        <v>900</v>
      </c>
      <c r="O567" s="14">
        <v>293542</v>
      </c>
    </row>
    <row r="568" spans="1:15" x14ac:dyDescent="0.25">
      <c r="A568" s="479"/>
      <c r="B568" s="10" t="s">
        <v>24</v>
      </c>
      <c r="C568" s="11" t="s">
        <v>21</v>
      </c>
      <c r="D568" s="13">
        <v>108</v>
      </c>
      <c r="E568" s="13">
        <v>30</v>
      </c>
      <c r="F568" s="14">
        <v>1286</v>
      </c>
      <c r="G568" s="13">
        <v>622</v>
      </c>
      <c r="H568" s="13">
        <v>9</v>
      </c>
      <c r="I568" s="14">
        <v>2055</v>
      </c>
      <c r="J568" s="14">
        <v>34075</v>
      </c>
      <c r="K568" s="14">
        <v>9465</v>
      </c>
      <c r="L568" s="14">
        <v>405748</v>
      </c>
      <c r="M568" s="14">
        <v>196248</v>
      </c>
      <c r="N568" s="14">
        <v>2840</v>
      </c>
      <c r="O568" s="14">
        <v>648376</v>
      </c>
    </row>
    <row r="569" spans="1:15" x14ac:dyDescent="0.25">
      <c r="A569" s="479"/>
      <c r="B569" s="10" t="s">
        <v>24</v>
      </c>
      <c r="C569" s="11" t="s">
        <v>22</v>
      </c>
      <c r="D569" s="13">
        <v>100</v>
      </c>
      <c r="E569" s="13">
        <v>25</v>
      </c>
      <c r="F569" s="14">
        <v>1195</v>
      </c>
      <c r="G569" s="13">
        <v>592</v>
      </c>
      <c r="H569" s="13">
        <v>11</v>
      </c>
      <c r="I569" s="14">
        <v>1923</v>
      </c>
      <c r="J569" s="14">
        <v>33030</v>
      </c>
      <c r="K569" s="14">
        <v>8258</v>
      </c>
      <c r="L569" s="14">
        <v>394709</v>
      </c>
      <c r="M569" s="14">
        <v>195538</v>
      </c>
      <c r="N569" s="14">
        <v>3633</v>
      </c>
      <c r="O569" s="14">
        <v>635168</v>
      </c>
    </row>
    <row r="570" spans="1:15" x14ac:dyDescent="0.25">
      <c r="A570" s="479"/>
      <c r="B570" s="10" t="s">
        <v>25</v>
      </c>
      <c r="C570" s="11" t="s">
        <v>21</v>
      </c>
      <c r="D570" s="13">
        <v>4</v>
      </c>
      <c r="E570" s="13">
        <v>1</v>
      </c>
      <c r="F570" s="13">
        <v>162</v>
      </c>
      <c r="G570" s="13">
        <v>88</v>
      </c>
      <c r="H570" s="13">
        <v>2</v>
      </c>
      <c r="I570" s="13">
        <v>257</v>
      </c>
      <c r="J570" s="13">
        <v>397</v>
      </c>
      <c r="K570" s="13">
        <v>99</v>
      </c>
      <c r="L570" s="14">
        <v>16085</v>
      </c>
      <c r="M570" s="14">
        <v>8738</v>
      </c>
      <c r="N570" s="13">
        <v>199</v>
      </c>
      <c r="O570" s="14">
        <v>25518</v>
      </c>
    </row>
    <row r="571" spans="1:15" x14ac:dyDescent="0.25">
      <c r="A571" s="479"/>
      <c r="B571" s="10" t="s">
        <v>25</v>
      </c>
      <c r="C571" s="11" t="s">
        <v>22</v>
      </c>
      <c r="D571" s="13">
        <v>10</v>
      </c>
      <c r="E571" s="13">
        <v>4</v>
      </c>
      <c r="F571" s="13">
        <v>94</v>
      </c>
      <c r="G571" s="13">
        <v>47</v>
      </c>
      <c r="H571" s="13">
        <v>1</v>
      </c>
      <c r="I571" s="13">
        <v>156</v>
      </c>
      <c r="J571" s="14">
        <v>1937</v>
      </c>
      <c r="K571" s="13">
        <v>775</v>
      </c>
      <c r="L571" s="14">
        <v>18205</v>
      </c>
      <c r="M571" s="14">
        <v>9103</v>
      </c>
      <c r="N571" s="13">
        <v>194</v>
      </c>
      <c r="O571" s="14">
        <v>30214</v>
      </c>
    </row>
    <row r="572" spans="1:15" x14ac:dyDescent="0.25">
      <c r="A572" s="479"/>
      <c r="B572" s="10" t="s">
        <v>26</v>
      </c>
      <c r="C572" s="11" t="s">
        <v>21</v>
      </c>
      <c r="D572" s="13">
        <v>305</v>
      </c>
      <c r="E572" s="13">
        <v>293</v>
      </c>
      <c r="F572" s="14">
        <v>2986</v>
      </c>
      <c r="G572" s="14">
        <v>2123</v>
      </c>
      <c r="H572" s="13">
        <v>27</v>
      </c>
      <c r="I572" s="14">
        <v>5734</v>
      </c>
      <c r="J572" s="14">
        <v>29882</v>
      </c>
      <c r="K572" s="14">
        <v>28706</v>
      </c>
      <c r="L572" s="14">
        <v>292546</v>
      </c>
      <c r="M572" s="14">
        <v>207995</v>
      </c>
      <c r="N572" s="14">
        <v>2645</v>
      </c>
      <c r="O572" s="14">
        <v>561774</v>
      </c>
    </row>
    <row r="573" spans="1:15" x14ac:dyDescent="0.25">
      <c r="A573" s="479"/>
      <c r="B573" s="10" t="s">
        <v>27</v>
      </c>
      <c r="C573" s="11" t="s">
        <v>22</v>
      </c>
      <c r="D573" s="13">
        <v>246</v>
      </c>
      <c r="E573" s="13">
        <v>144</v>
      </c>
      <c r="F573" s="14">
        <v>2789</v>
      </c>
      <c r="G573" s="14">
        <v>1938</v>
      </c>
      <c r="H573" s="13">
        <v>43</v>
      </c>
      <c r="I573" s="14">
        <v>5160</v>
      </c>
      <c r="J573" s="14">
        <v>49121</v>
      </c>
      <c r="K573" s="14">
        <v>28754</v>
      </c>
      <c r="L573" s="14">
        <v>556901</v>
      </c>
      <c r="M573" s="14">
        <v>386975</v>
      </c>
      <c r="N573" s="14">
        <v>8586</v>
      </c>
      <c r="O573" s="14">
        <v>1030337</v>
      </c>
    </row>
    <row r="574" spans="1:15" x14ac:dyDescent="0.25">
      <c r="A574" s="479"/>
      <c r="B574" s="10" t="s">
        <v>28</v>
      </c>
      <c r="C574" s="11" t="s">
        <v>21</v>
      </c>
      <c r="D574" s="13">
        <v>42</v>
      </c>
      <c r="E574" s="13">
        <v>43</v>
      </c>
      <c r="F574" s="14">
        <v>1090</v>
      </c>
      <c r="G574" s="13">
        <v>632</v>
      </c>
      <c r="H574" s="13">
        <v>7</v>
      </c>
      <c r="I574" s="14">
        <v>1814</v>
      </c>
      <c r="J574" s="14">
        <v>7146</v>
      </c>
      <c r="K574" s="14">
        <v>7316</v>
      </c>
      <c r="L574" s="14">
        <v>185455</v>
      </c>
      <c r="M574" s="14">
        <v>107530</v>
      </c>
      <c r="N574" s="14">
        <v>1191</v>
      </c>
      <c r="O574" s="14">
        <v>308638</v>
      </c>
    </row>
    <row r="575" spans="1:15" x14ac:dyDescent="0.25">
      <c r="A575" s="479"/>
      <c r="B575" s="10" t="s">
        <v>29</v>
      </c>
      <c r="C575" s="11" t="s">
        <v>22</v>
      </c>
      <c r="D575" s="13">
        <v>108</v>
      </c>
      <c r="E575" s="13">
        <v>66</v>
      </c>
      <c r="F575" s="14">
        <v>2573</v>
      </c>
      <c r="G575" s="14">
        <v>1548</v>
      </c>
      <c r="H575" s="13">
        <v>6</v>
      </c>
      <c r="I575" s="14">
        <v>4301</v>
      </c>
      <c r="J575" s="14">
        <v>23561</v>
      </c>
      <c r="K575" s="14">
        <v>14398</v>
      </c>
      <c r="L575" s="14">
        <v>561322</v>
      </c>
      <c r="M575" s="14">
        <v>337709</v>
      </c>
      <c r="N575" s="14">
        <v>1309</v>
      </c>
      <c r="O575" s="14">
        <v>938299</v>
      </c>
    </row>
    <row r="576" spans="1:15" x14ac:dyDescent="0.25">
      <c r="A576" s="479"/>
      <c r="B576" s="480" t="s">
        <v>18</v>
      </c>
      <c r="C576" s="480"/>
      <c r="D576" s="14">
        <v>1000</v>
      </c>
      <c r="E576" s="13">
        <v>636</v>
      </c>
      <c r="F576" s="14">
        <v>13016</v>
      </c>
      <c r="G576" s="14">
        <v>8090</v>
      </c>
      <c r="H576" s="13">
        <v>111</v>
      </c>
      <c r="I576" s="158">
        <v>22853</v>
      </c>
      <c r="J576" s="14">
        <v>214223</v>
      </c>
      <c r="K576" s="14">
        <v>111512</v>
      </c>
      <c r="L576" s="14">
        <v>2815515</v>
      </c>
      <c r="M576" s="14">
        <v>1678403</v>
      </c>
      <c r="N576" s="14">
        <v>22864</v>
      </c>
      <c r="O576" s="160">
        <v>4842517</v>
      </c>
    </row>
    <row r="577" spans="1:15" x14ac:dyDescent="0.25">
      <c r="A577" s="479" t="s">
        <v>73</v>
      </c>
      <c r="B577" s="10" t="s">
        <v>20</v>
      </c>
      <c r="C577" s="11" t="s">
        <v>21</v>
      </c>
      <c r="D577" s="13">
        <v>230</v>
      </c>
      <c r="E577" s="12"/>
      <c r="F577" s="13">
        <v>11</v>
      </c>
      <c r="G577" s="12"/>
      <c r="H577" s="12"/>
      <c r="I577" s="13">
        <v>241</v>
      </c>
      <c r="J577" s="14">
        <v>116468</v>
      </c>
      <c r="K577" s="12"/>
      <c r="L577" s="14">
        <v>5570</v>
      </c>
      <c r="M577" s="12"/>
      <c r="N577" s="12"/>
      <c r="O577" s="14">
        <v>122038</v>
      </c>
    </row>
    <row r="578" spans="1:15" x14ac:dyDescent="0.25">
      <c r="A578" s="479"/>
      <c r="B578" s="10" t="s">
        <v>20</v>
      </c>
      <c r="C578" s="11" t="s">
        <v>22</v>
      </c>
      <c r="D578" s="13">
        <v>188</v>
      </c>
      <c r="E578" s="13">
        <v>3</v>
      </c>
      <c r="F578" s="13">
        <v>8</v>
      </c>
      <c r="G578" s="13">
        <v>1</v>
      </c>
      <c r="H578" s="12"/>
      <c r="I578" s="13">
        <v>200</v>
      </c>
      <c r="J578" s="14">
        <v>89930</v>
      </c>
      <c r="K578" s="14">
        <v>1435</v>
      </c>
      <c r="L578" s="14">
        <v>3827</v>
      </c>
      <c r="M578" s="13">
        <v>478</v>
      </c>
      <c r="N578" s="12"/>
      <c r="O578" s="14">
        <v>95670</v>
      </c>
    </row>
    <row r="579" spans="1:15" x14ac:dyDescent="0.25">
      <c r="A579" s="479"/>
      <c r="B579" s="10" t="s">
        <v>23</v>
      </c>
      <c r="C579" s="11" t="s">
        <v>21</v>
      </c>
      <c r="D579" s="14">
        <v>1003</v>
      </c>
      <c r="E579" s="13">
        <v>9</v>
      </c>
      <c r="F579" s="13">
        <v>75</v>
      </c>
      <c r="G579" s="13">
        <v>20</v>
      </c>
      <c r="H579" s="13">
        <v>4</v>
      </c>
      <c r="I579" s="14">
        <v>1111</v>
      </c>
      <c r="J579" s="14">
        <v>457113</v>
      </c>
      <c r="K579" s="14">
        <v>4102</v>
      </c>
      <c r="L579" s="14">
        <v>34181</v>
      </c>
      <c r="M579" s="14">
        <v>9115</v>
      </c>
      <c r="N579" s="14">
        <v>1823</v>
      </c>
      <c r="O579" s="14">
        <v>506334</v>
      </c>
    </row>
    <row r="580" spans="1:15" x14ac:dyDescent="0.25">
      <c r="A580" s="479"/>
      <c r="B580" s="10" t="s">
        <v>23</v>
      </c>
      <c r="C580" s="11" t="s">
        <v>22</v>
      </c>
      <c r="D580" s="13">
        <v>934</v>
      </c>
      <c r="E580" s="13">
        <v>6</v>
      </c>
      <c r="F580" s="13">
        <v>62</v>
      </c>
      <c r="G580" s="13">
        <v>15</v>
      </c>
      <c r="H580" s="13">
        <v>9</v>
      </c>
      <c r="I580" s="14">
        <v>1026</v>
      </c>
      <c r="J580" s="14">
        <v>420503</v>
      </c>
      <c r="K580" s="14">
        <v>2701</v>
      </c>
      <c r="L580" s="14">
        <v>27914</v>
      </c>
      <c r="M580" s="14">
        <v>6753</v>
      </c>
      <c r="N580" s="14">
        <v>4052</v>
      </c>
      <c r="O580" s="14">
        <v>461923</v>
      </c>
    </row>
    <row r="581" spans="1:15" x14ac:dyDescent="0.25">
      <c r="A581" s="479"/>
      <c r="B581" s="10" t="s">
        <v>24</v>
      </c>
      <c r="C581" s="11" t="s">
        <v>21</v>
      </c>
      <c r="D581" s="14">
        <v>2800</v>
      </c>
      <c r="E581" s="13">
        <v>36</v>
      </c>
      <c r="F581" s="13">
        <v>344</v>
      </c>
      <c r="G581" s="13">
        <v>65</v>
      </c>
      <c r="H581" s="13">
        <v>18</v>
      </c>
      <c r="I581" s="14">
        <v>3263</v>
      </c>
      <c r="J581" s="14">
        <v>883433</v>
      </c>
      <c r="K581" s="14">
        <v>11358</v>
      </c>
      <c r="L581" s="14">
        <v>108536</v>
      </c>
      <c r="M581" s="14">
        <v>20508</v>
      </c>
      <c r="N581" s="14">
        <v>5679</v>
      </c>
      <c r="O581" s="14">
        <v>1029514</v>
      </c>
    </row>
    <row r="582" spans="1:15" x14ac:dyDescent="0.25">
      <c r="A582" s="479"/>
      <c r="B582" s="10" t="s">
        <v>24</v>
      </c>
      <c r="C582" s="11" t="s">
        <v>22</v>
      </c>
      <c r="D582" s="14">
        <v>2749</v>
      </c>
      <c r="E582" s="13">
        <v>40</v>
      </c>
      <c r="F582" s="13">
        <v>322</v>
      </c>
      <c r="G582" s="13">
        <v>54</v>
      </c>
      <c r="H582" s="13">
        <v>16</v>
      </c>
      <c r="I582" s="14">
        <v>3181</v>
      </c>
      <c r="J582" s="14">
        <v>907995</v>
      </c>
      <c r="K582" s="14">
        <v>13212</v>
      </c>
      <c r="L582" s="14">
        <v>106357</v>
      </c>
      <c r="M582" s="14">
        <v>17836</v>
      </c>
      <c r="N582" s="14">
        <v>5285</v>
      </c>
      <c r="O582" s="14">
        <v>1050685</v>
      </c>
    </row>
    <row r="583" spans="1:15" x14ac:dyDescent="0.25">
      <c r="A583" s="479"/>
      <c r="B583" s="10" t="s">
        <v>25</v>
      </c>
      <c r="C583" s="11" t="s">
        <v>21</v>
      </c>
      <c r="D583" s="13">
        <v>513</v>
      </c>
      <c r="E583" s="13">
        <v>5</v>
      </c>
      <c r="F583" s="13">
        <v>58</v>
      </c>
      <c r="G583" s="13">
        <v>15</v>
      </c>
      <c r="H583" s="13">
        <v>3</v>
      </c>
      <c r="I583" s="13">
        <v>594</v>
      </c>
      <c r="J583" s="14">
        <v>50937</v>
      </c>
      <c r="K583" s="13">
        <v>496</v>
      </c>
      <c r="L583" s="14">
        <v>5759</v>
      </c>
      <c r="M583" s="14">
        <v>1489</v>
      </c>
      <c r="N583" s="13">
        <v>298</v>
      </c>
      <c r="O583" s="14">
        <v>58979</v>
      </c>
    </row>
    <row r="584" spans="1:15" x14ac:dyDescent="0.25">
      <c r="A584" s="479"/>
      <c r="B584" s="10" t="s">
        <v>25</v>
      </c>
      <c r="C584" s="11" t="s">
        <v>22</v>
      </c>
      <c r="D584" s="13">
        <v>289</v>
      </c>
      <c r="E584" s="13">
        <v>7</v>
      </c>
      <c r="F584" s="13">
        <v>52</v>
      </c>
      <c r="G584" s="13">
        <v>8</v>
      </c>
      <c r="H584" s="13">
        <v>1</v>
      </c>
      <c r="I584" s="13">
        <v>357</v>
      </c>
      <c r="J584" s="14">
        <v>55972</v>
      </c>
      <c r="K584" s="14">
        <v>1356</v>
      </c>
      <c r="L584" s="14">
        <v>10071</v>
      </c>
      <c r="M584" s="14">
        <v>1549</v>
      </c>
      <c r="N584" s="13">
        <v>194</v>
      </c>
      <c r="O584" s="14">
        <v>69142</v>
      </c>
    </row>
    <row r="585" spans="1:15" x14ac:dyDescent="0.25">
      <c r="A585" s="479"/>
      <c r="B585" s="10" t="s">
        <v>26</v>
      </c>
      <c r="C585" s="11" t="s">
        <v>21</v>
      </c>
      <c r="D585" s="14">
        <v>8439</v>
      </c>
      <c r="E585" s="13">
        <v>209</v>
      </c>
      <c r="F585" s="14">
        <v>1252</v>
      </c>
      <c r="G585" s="13">
        <v>123</v>
      </c>
      <c r="H585" s="13">
        <v>59</v>
      </c>
      <c r="I585" s="14">
        <v>10082</v>
      </c>
      <c r="J585" s="14">
        <v>826789</v>
      </c>
      <c r="K585" s="14">
        <v>20476</v>
      </c>
      <c r="L585" s="14">
        <v>122661</v>
      </c>
      <c r="M585" s="14">
        <v>12051</v>
      </c>
      <c r="N585" s="14">
        <v>5780</v>
      </c>
      <c r="O585" s="14">
        <v>987757</v>
      </c>
    </row>
    <row r="586" spans="1:15" x14ac:dyDescent="0.25">
      <c r="A586" s="479"/>
      <c r="B586" s="10" t="s">
        <v>27</v>
      </c>
      <c r="C586" s="11" t="s">
        <v>22</v>
      </c>
      <c r="D586" s="14">
        <v>7452</v>
      </c>
      <c r="E586" s="13">
        <v>145</v>
      </c>
      <c r="F586" s="13">
        <v>941</v>
      </c>
      <c r="G586" s="13">
        <v>93</v>
      </c>
      <c r="H586" s="13">
        <v>40</v>
      </c>
      <c r="I586" s="14">
        <v>8671</v>
      </c>
      <c r="J586" s="14">
        <v>1487997</v>
      </c>
      <c r="K586" s="14">
        <v>28953</v>
      </c>
      <c r="L586" s="14">
        <v>187897</v>
      </c>
      <c r="M586" s="14">
        <v>18570</v>
      </c>
      <c r="N586" s="14">
        <v>7987</v>
      </c>
      <c r="O586" s="14">
        <v>1731404</v>
      </c>
    </row>
    <row r="587" spans="1:15" x14ac:dyDescent="0.25">
      <c r="A587" s="479"/>
      <c r="B587" s="10" t="s">
        <v>28</v>
      </c>
      <c r="C587" s="11" t="s">
        <v>21</v>
      </c>
      <c r="D587" s="14">
        <v>2812</v>
      </c>
      <c r="E587" s="13">
        <v>39</v>
      </c>
      <c r="F587" s="13">
        <v>393</v>
      </c>
      <c r="G587" s="13">
        <v>7</v>
      </c>
      <c r="H587" s="13">
        <v>8</v>
      </c>
      <c r="I587" s="14">
        <v>3259</v>
      </c>
      <c r="J587" s="14">
        <v>478439</v>
      </c>
      <c r="K587" s="14">
        <v>6636</v>
      </c>
      <c r="L587" s="14">
        <v>66866</v>
      </c>
      <c r="M587" s="14">
        <v>1191</v>
      </c>
      <c r="N587" s="14">
        <v>1361</v>
      </c>
      <c r="O587" s="14">
        <v>554493</v>
      </c>
    </row>
    <row r="588" spans="1:15" x14ac:dyDescent="0.25">
      <c r="A588" s="479"/>
      <c r="B588" s="10" t="s">
        <v>29</v>
      </c>
      <c r="C588" s="11" t="s">
        <v>22</v>
      </c>
      <c r="D588" s="14">
        <v>6126</v>
      </c>
      <c r="E588" s="13">
        <v>38</v>
      </c>
      <c r="F588" s="13">
        <v>756</v>
      </c>
      <c r="G588" s="13">
        <v>25</v>
      </c>
      <c r="H588" s="13">
        <v>10</v>
      </c>
      <c r="I588" s="14">
        <v>6955</v>
      </c>
      <c r="J588" s="14">
        <v>1336439</v>
      </c>
      <c r="K588" s="14">
        <v>8290</v>
      </c>
      <c r="L588" s="14">
        <v>164928</v>
      </c>
      <c r="M588" s="14">
        <v>5454</v>
      </c>
      <c r="N588" s="14">
        <v>2182</v>
      </c>
      <c r="O588" s="14">
        <v>1517293</v>
      </c>
    </row>
    <row r="589" spans="1:15" x14ac:dyDescent="0.25">
      <c r="A589" s="479"/>
      <c r="B589" s="480" t="s">
        <v>18</v>
      </c>
      <c r="C589" s="480"/>
      <c r="D589" s="14">
        <v>33535</v>
      </c>
      <c r="E589" s="13">
        <v>537</v>
      </c>
      <c r="F589" s="14">
        <v>4274</v>
      </c>
      <c r="G589" s="13">
        <v>426</v>
      </c>
      <c r="H589" s="13">
        <v>168</v>
      </c>
      <c r="I589" s="158">
        <v>38940</v>
      </c>
      <c r="J589" s="14">
        <v>7112015</v>
      </c>
      <c r="K589" s="14">
        <v>99015</v>
      </c>
      <c r="L589" s="14">
        <v>844567</v>
      </c>
      <c r="M589" s="14">
        <v>94994</v>
      </c>
      <c r="N589" s="14">
        <v>34641</v>
      </c>
      <c r="O589" s="160">
        <v>8185232</v>
      </c>
    </row>
    <row r="590" spans="1:15" x14ac:dyDescent="0.25">
      <c r="A590" s="479" t="s">
        <v>74</v>
      </c>
      <c r="B590" s="10" t="s">
        <v>20</v>
      </c>
      <c r="C590" s="11" t="s">
        <v>21</v>
      </c>
      <c r="D590" s="13">
        <v>1</v>
      </c>
      <c r="E590" s="13">
        <v>31</v>
      </c>
      <c r="F590" s="13">
        <v>6</v>
      </c>
      <c r="G590" s="12"/>
      <c r="H590" s="12"/>
      <c r="I590" s="13">
        <v>38</v>
      </c>
      <c r="J590" s="13">
        <v>549</v>
      </c>
      <c r="K590" s="14">
        <v>17032</v>
      </c>
      <c r="L590" s="14">
        <v>3297</v>
      </c>
      <c r="M590" s="12"/>
      <c r="N590" s="12"/>
      <c r="O590" s="14">
        <v>20878</v>
      </c>
    </row>
    <row r="591" spans="1:15" x14ac:dyDescent="0.25">
      <c r="A591" s="479"/>
      <c r="B591" s="10" t="s">
        <v>20</v>
      </c>
      <c r="C591" s="11" t="s">
        <v>22</v>
      </c>
      <c r="D591" s="12"/>
      <c r="E591" s="13">
        <v>38</v>
      </c>
      <c r="F591" s="13">
        <v>5</v>
      </c>
      <c r="G591" s="12"/>
      <c r="H591" s="12"/>
      <c r="I591" s="13">
        <v>43</v>
      </c>
      <c r="J591" s="12"/>
      <c r="K591" s="14">
        <v>19722</v>
      </c>
      <c r="L591" s="14">
        <v>2595</v>
      </c>
      <c r="M591" s="12"/>
      <c r="N591" s="12"/>
      <c r="O591" s="14">
        <v>22317</v>
      </c>
    </row>
    <row r="592" spans="1:15" x14ac:dyDescent="0.25">
      <c r="A592" s="479"/>
      <c r="B592" s="10" t="s">
        <v>23</v>
      </c>
      <c r="C592" s="11" t="s">
        <v>21</v>
      </c>
      <c r="D592" s="13">
        <v>19</v>
      </c>
      <c r="E592" s="13">
        <v>260</v>
      </c>
      <c r="F592" s="13">
        <v>32</v>
      </c>
      <c r="G592" s="13">
        <v>4</v>
      </c>
      <c r="H592" s="13">
        <v>1</v>
      </c>
      <c r="I592" s="13">
        <v>316</v>
      </c>
      <c r="J592" s="14">
        <v>9395</v>
      </c>
      <c r="K592" s="14">
        <v>128566</v>
      </c>
      <c r="L592" s="14">
        <v>15823</v>
      </c>
      <c r="M592" s="14">
        <v>1978</v>
      </c>
      <c r="N592" s="13">
        <v>494</v>
      </c>
      <c r="O592" s="14">
        <v>156256</v>
      </c>
    </row>
    <row r="593" spans="1:15" x14ac:dyDescent="0.25">
      <c r="A593" s="479"/>
      <c r="B593" s="10" t="s">
        <v>23</v>
      </c>
      <c r="C593" s="11" t="s">
        <v>22</v>
      </c>
      <c r="D593" s="13">
        <v>16</v>
      </c>
      <c r="E593" s="13">
        <v>235</v>
      </c>
      <c r="F593" s="13">
        <v>33</v>
      </c>
      <c r="G593" s="13">
        <v>4</v>
      </c>
      <c r="H593" s="12"/>
      <c r="I593" s="13">
        <v>288</v>
      </c>
      <c r="J593" s="14">
        <v>7816</v>
      </c>
      <c r="K593" s="14">
        <v>114794</v>
      </c>
      <c r="L593" s="14">
        <v>16120</v>
      </c>
      <c r="M593" s="14">
        <v>1954</v>
      </c>
      <c r="N593" s="12"/>
      <c r="O593" s="14">
        <v>140684</v>
      </c>
    </row>
    <row r="594" spans="1:15" x14ac:dyDescent="0.25">
      <c r="A594" s="479"/>
      <c r="B594" s="10" t="s">
        <v>24</v>
      </c>
      <c r="C594" s="11" t="s">
        <v>21</v>
      </c>
      <c r="D594" s="13">
        <v>16</v>
      </c>
      <c r="E594" s="13">
        <v>904</v>
      </c>
      <c r="F594" s="13">
        <v>51</v>
      </c>
      <c r="G594" s="13">
        <v>10</v>
      </c>
      <c r="H594" s="13">
        <v>1</v>
      </c>
      <c r="I594" s="13">
        <v>982</v>
      </c>
      <c r="J594" s="14">
        <v>5477</v>
      </c>
      <c r="K594" s="14">
        <v>309467</v>
      </c>
      <c r="L594" s="14">
        <v>17459</v>
      </c>
      <c r="M594" s="14">
        <v>3423</v>
      </c>
      <c r="N594" s="13">
        <v>342</v>
      </c>
      <c r="O594" s="14">
        <v>336168</v>
      </c>
    </row>
    <row r="595" spans="1:15" x14ac:dyDescent="0.25">
      <c r="A595" s="479"/>
      <c r="B595" s="10" t="s">
        <v>24</v>
      </c>
      <c r="C595" s="11" t="s">
        <v>22</v>
      </c>
      <c r="D595" s="13">
        <v>7</v>
      </c>
      <c r="E595" s="13">
        <v>856</v>
      </c>
      <c r="F595" s="13">
        <v>45</v>
      </c>
      <c r="G595" s="13">
        <v>5</v>
      </c>
      <c r="H595" s="13">
        <v>5</v>
      </c>
      <c r="I595" s="13">
        <v>918</v>
      </c>
      <c r="J595" s="14">
        <v>2509</v>
      </c>
      <c r="K595" s="14">
        <v>306769</v>
      </c>
      <c r="L595" s="14">
        <v>16127</v>
      </c>
      <c r="M595" s="14">
        <v>1792</v>
      </c>
      <c r="N595" s="14">
        <v>1792</v>
      </c>
      <c r="O595" s="14">
        <v>328989</v>
      </c>
    </row>
    <row r="596" spans="1:15" x14ac:dyDescent="0.25">
      <c r="A596" s="479"/>
      <c r="B596" s="10" t="s">
        <v>25</v>
      </c>
      <c r="C596" s="11" t="s">
        <v>21</v>
      </c>
      <c r="D596" s="13">
        <v>4</v>
      </c>
      <c r="E596" s="13">
        <v>164</v>
      </c>
      <c r="F596" s="13">
        <v>8</v>
      </c>
      <c r="G596" s="13">
        <v>5</v>
      </c>
      <c r="H596" s="13">
        <v>2</v>
      </c>
      <c r="I596" s="13">
        <v>183</v>
      </c>
      <c r="J596" s="13">
        <v>431</v>
      </c>
      <c r="K596" s="14">
        <v>17668</v>
      </c>
      <c r="L596" s="13">
        <v>862</v>
      </c>
      <c r="M596" s="13">
        <v>539</v>
      </c>
      <c r="N596" s="13">
        <v>215</v>
      </c>
      <c r="O596" s="14">
        <v>19715</v>
      </c>
    </row>
    <row r="597" spans="1:15" x14ac:dyDescent="0.25">
      <c r="A597" s="479"/>
      <c r="B597" s="10" t="s">
        <v>25</v>
      </c>
      <c r="C597" s="11" t="s">
        <v>22</v>
      </c>
      <c r="D597" s="13">
        <v>2</v>
      </c>
      <c r="E597" s="13">
        <v>128</v>
      </c>
      <c r="F597" s="13">
        <v>6</v>
      </c>
      <c r="G597" s="13">
        <v>1</v>
      </c>
      <c r="H597" s="12"/>
      <c r="I597" s="13">
        <v>137</v>
      </c>
      <c r="J597" s="13">
        <v>420</v>
      </c>
      <c r="K597" s="14">
        <v>26898</v>
      </c>
      <c r="L597" s="14">
        <v>1261</v>
      </c>
      <c r="M597" s="13">
        <v>210</v>
      </c>
      <c r="N597" s="12"/>
      <c r="O597" s="14">
        <v>28789</v>
      </c>
    </row>
    <row r="598" spans="1:15" x14ac:dyDescent="0.25">
      <c r="A598" s="479"/>
      <c r="B598" s="10" t="s">
        <v>26</v>
      </c>
      <c r="C598" s="11" t="s">
        <v>21</v>
      </c>
      <c r="D598" s="13">
        <v>73</v>
      </c>
      <c r="E598" s="14">
        <v>2848</v>
      </c>
      <c r="F598" s="13">
        <v>241</v>
      </c>
      <c r="G598" s="13">
        <v>60</v>
      </c>
      <c r="H598" s="13">
        <v>9</v>
      </c>
      <c r="I598" s="14">
        <v>3231</v>
      </c>
      <c r="J598" s="14">
        <v>7760</v>
      </c>
      <c r="K598" s="14">
        <v>302742</v>
      </c>
      <c r="L598" s="14">
        <v>25618</v>
      </c>
      <c r="M598" s="14">
        <v>6378</v>
      </c>
      <c r="N598" s="13">
        <v>957</v>
      </c>
      <c r="O598" s="14">
        <v>343455</v>
      </c>
    </row>
    <row r="599" spans="1:15" x14ac:dyDescent="0.25">
      <c r="A599" s="479"/>
      <c r="B599" s="10" t="s">
        <v>27</v>
      </c>
      <c r="C599" s="11" t="s">
        <v>22</v>
      </c>
      <c r="D599" s="13">
        <v>66</v>
      </c>
      <c r="E599" s="14">
        <v>2472</v>
      </c>
      <c r="F599" s="13">
        <v>190</v>
      </c>
      <c r="G599" s="13">
        <v>15</v>
      </c>
      <c r="H599" s="13">
        <v>6</v>
      </c>
      <c r="I599" s="14">
        <v>2749</v>
      </c>
      <c r="J599" s="14">
        <v>14299</v>
      </c>
      <c r="K599" s="14">
        <v>535559</v>
      </c>
      <c r="L599" s="14">
        <v>41164</v>
      </c>
      <c r="M599" s="14">
        <v>3250</v>
      </c>
      <c r="N599" s="14">
        <v>1300</v>
      </c>
      <c r="O599" s="14">
        <v>595572</v>
      </c>
    </row>
    <row r="600" spans="1:15" x14ac:dyDescent="0.25">
      <c r="A600" s="479"/>
      <c r="B600" s="10" t="s">
        <v>28</v>
      </c>
      <c r="C600" s="11" t="s">
        <v>21</v>
      </c>
      <c r="D600" s="13">
        <v>8</v>
      </c>
      <c r="E600" s="13">
        <v>781</v>
      </c>
      <c r="F600" s="13">
        <v>49</v>
      </c>
      <c r="G600" s="13">
        <v>4</v>
      </c>
      <c r="H600" s="13">
        <v>1</v>
      </c>
      <c r="I600" s="13">
        <v>843</v>
      </c>
      <c r="J600" s="14">
        <v>1477</v>
      </c>
      <c r="K600" s="14">
        <v>144176</v>
      </c>
      <c r="L600" s="14">
        <v>9046</v>
      </c>
      <c r="M600" s="13">
        <v>738</v>
      </c>
      <c r="N600" s="13">
        <v>185</v>
      </c>
      <c r="O600" s="14">
        <v>155622</v>
      </c>
    </row>
    <row r="601" spans="1:15" x14ac:dyDescent="0.25">
      <c r="A601" s="479"/>
      <c r="B601" s="10" t="s">
        <v>29</v>
      </c>
      <c r="C601" s="11" t="s">
        <v>22</v>
      </c>
      <c r="D601" s="13">
        <v>21</v>
      </c>
      <c r="E601" s="14">
        <v>1912</v>
      </c>
      <c r="F601" s="13">
        <v>155</v>
      </c>
      <c r="G601" s="13">
        <v>3</v>
      </c>
      <c r="H601" s="13">
        <v>3</v>
      </c>
      <c r="I601" s="14">
        <v>2094</v>
      </c>
      <c r="J601" s="14">
        <v>4971</v>
      </c>
      <c r="K601" s="14">
        <v>452574</v>
      </c>
      <c r="L601" s="14">
        <v>36689</v>
      </c>
      <c r="M601" s="13">
        <v>710</v>
      </c>
      <c r="N601" s="13">
        <v>710</v>
      </c>
      <c r="O601" s="14">
        <v>495654</v>
      </c>
    </row>
    <row r="602" spans="1:15" x14ac:dyDescent="0.25">
      <c r="A602" s="479"/>
      <c r="B602" s="480" t="s">
        <v>18</v>
      </c>
      <c r="C602" s="480"/>
      <c r="D602" s="13">
        <v>233</v>
      </c>
      <c r="E602" s="14">
        <v>10629</v>
      </c>
      <c r="F602" s="13">
        <v>821</v>
      </c>
      <c r="G602" s="13">
        <v>111</v>
      </c>
      <c r="H602" s="13">
        <v>28</v>
      </c>
      <c r="I602" s="158">
        <v>11822</v>
      </c>
      <c r="J602" s="14">
        <v>55104</v>
      </c>
      <c r="K602" s="14">
        <v>2375967</v>
      </c>
      <c r="L602" s="14">
        <v>186061</v>
      </c>
      <c r="M602" s="14">
        <v>20972</v>
      </c>
      <c r="N602" s="14">
        <v>5995</v>
      </c>
      <c r="O602" s="160">
        <v>2644099</v>
      </c>
    </row>
    <row r="603" spans="1:15" x14ac:dyDescent="0.25">
      <c r="A603" s="479" t="s">
        <v>75</v>
      </c>
      <c r="B603" s="10" t="s">
        <v>20</v>
      </c>
      <c r="C603" s="11" t="s">
        <v>21</v>
      </c>
      <c r="D603" s="12"/>
      <c r="E603" s="12"/>
      <c r="F603" s="13">
        <v>24</v>
      </c>
      <c r="G603" s="12"/>
      <c r="H603" s="13">
        <v>16</v>
      </c>
      <c r="I603" s="13">
        <v>40</v>
      </c>
      <c r="J603" s="12"/>
      <c r="K603" s="12"/>
      <c r="L603" s="14">
        <v>13089</v>
      </c>
      <c r="M603" s="12"/>
      <c r="N603" s="14">
        <v>8726</v>
      </c>
      <c r="O603" s="14">
        <v>21815</v>
      </c>
    </row>
    <row r="604" spans="1:15" x14ac:dyDescent="0.25">
      <c r="A604" s="479"/>
      <c r="B604" s="10" t="s">
        <v>20</v>
      </c>
      <c r="C604" s="11" t="s">
        <v>22</v>
      </c>
      <c r="D604" s="12"/>
      <c r="E604" s="13">
        <v>1</v>
      </c>
      <c r="F604" s="13">
        <v>16</v>
      </c>
      <c r="G604" s="12"/>
      <c r="H604" s="13">
        <v>20</v>
      </c>
      <c r="I604" s="13">
        <v>37</v>
      </c>
      <c r="J604" s="12"/>
      <c r="K604" s="13">
        <v>515</v>
      </c>
      <c r="L604" s="14">
        <v>8243</v>
      </c>
      <c r="M604" s="12"/>
      <c r="N604" s="14">
        <v>10304</v>
      </c>
      <c r="O604" s="14">
        <v>19062</v>
      </c>
    </row>
    <row r="605" spans="1:15" x14ac:dyDescent="0.25">
      <c r="A605" s="479"/>
      <c r="B605" s="10" t="s">
        <v>23</v>
      </c>
      <c r="C605" s="11" t="s">
        <v>21</v>
      </c>
      <c r="D605" s="13">
        <v>1</v>
      </c>
      <c r="E605" s="13">
        <v>3</v>
      </c>
      <c r="F605" s="13">
        <v>122</v>
      </c>
      <c r="G605" s="13">
        <v>1</v>
      </c>
      <c r="H605" s="13">
        <v>122</v>
      </c>
      <c r="I605" s="13">
        <v>249</v>
      </c>
      <c r="J605" s="13">
        <v>491</v>
      </c>
      <c r="K605" s="14">
        <v>1473</v>
      </c>
      <c r="L605" s="14">
        <v>59882</v>
      </c>
      <c r="M605" s="13">
        <v>491</v>
      </c>
      <c r="N605" s="14">
        <v>59882</v>
      </c>
      <c r="O605" s="14">
        <v>122219</v>
      </c>
    </row>
    <row r="606" spans="1:15" x14ac:dyDescent="0.25">
      <c r="A606" s="479"/>
      <c r="B606" s="10" t="s">
        <v>23</v>
      </c>
      <c r="C606" s="11" t="s">
        <v>22</v>
      </c>
      <c r="D606" s="13">
        <v>1</v>
      </c>
      <c r="E606" s="13">
        <v>1</v>
      </c>
      <c r="F606" s="13">
        <v>97</v>
      </c>
      <c r="G606" s="13">
        <v>3</v>
      </c>
      <c r="H606" s="13">
        <v>107</v>
      </c>
      <c r="I606" s="13">
        <v>209</v>
      </c>
      <c r="J606" s="13">
        <v>485</v>
      </c>
      <c r="K606" s="13">
        <v>485</v>
      </c>
      <c r="L606" s="14">
        <v>47034</v>
      </c>
      <c r="M606" s="14">
        <v>1455</v>
      </c>
      <c r="N606" s="14">
        <v>51883</v>
      </c>
      <c r="O606" s="14">
        <v>101342</v>
      </c>
    </row>
    <row r="607" spans="1:15" x14ac:dyDescent="0.25">
      <c r="A607" s="479"/>
      <c r="B607" s="10" t="s">
        <v>24</v>
      </c>
      <c r="C607" s="11" t="s">
        <v>21</v>
      </c>
      <c r="D607" s="13">
        <v>8</v>
      </c>
      <c r="E607" s="13">
        <v>2</v>
      </c>
      <c r="F607" s="13">
        <v>403</v>
      </c>
      <c r="G607" s="13">
        <v>1</v>
      </c>
      <c r="H607" s="13">
        <v>466</v>
      </c>
      <c r="I607" s="13">
        <v>880</v>
      </c>
      <c r="J607" s="14">
        <v>2718</v>
      </c>
      <c r="K607" s="13">
        <v>680</v>
      </c>
      <c r="L607" s="14">
        <v>136942</v>
      </c>
      <c r="M607" s="13">
        <v>340</v>
      </c>
      <c r="N607" s="14">
        <v>158350</v>
      </c>
      <c r="O607" s="14">
        <v>299030</v>
      </c>
    </row>
    <row r="608" spans="1:15" x14ac:dyDescent="0.25">
      <c r="A608" s="479"/>
      <c r="B608" s="10" t="s">
        <v>24</v>
      </c>
      <c r="C608" s="11" t="s">
        <v>22</v>
      </c>
      <c r="D608" s="13">
        <v>4</v>
      </c>
      <c r="E608" s="13">
        <v>2</v>
      </c>
      <c r="F608" s="13">
        <v>393</v>
      </c>
      <c r="G608" s="12"/>
      <c r="H608" s="13">
        <v>455</v>
      </c>
      <c r="I608" s="13">
        <v>854</v>
      </c>
      <c r="J608" s="14">
        <v>1423</v>
      </c>
      <c r="K608" s="13">
        <v>711</v>
      </c>
      <c r="L608" s="14">
        <v>139803</v>
      </c>
      <c r="M608" s="12"/>
      <c r="N608" s="14">
        <v>161859</v>
      </c>
      <c r="O608" s="14">
        <v>303796</v>
      </c>
    </row>
    <row r="609" spans="1:15" x14ac:dyDescent="0.25">
      <c r="A609" s="479"/>
      <c r="B609" s="10" t="s">
        <v>25</v>
      </c>
      <c r="C609" s="11" t="s">
        <v>21</v>
      </c>
      <c r="D609" s="12"/>
      <c r="E609" s="13">
        <v>2</v>
      </c>
      <c r="F609" s="13">
        <v>135</v>
      </c>
      <c r="G609" s="12"/>
      <c r="H609" s="13">
        <v>106</v>
      </c>
      <c r="I609" s="13">
        <v>243</v>
      </c>
      <c r="J609" s="12"/>
      <c r="K609" s="13">
        <v>214</v>
      </c>
      <c r="L609" s="14">
        <v>14437</v>
      </c>
      <c r="M609" s="12"/>
      <c r="N609" s="14">
        <v>11335</v>
      </c>
      <c r="O609" s="14">
        <v>25986</v>
      </c>
    </row>
    <row r="610" spans="1:15" x14ac:dyDescent="0.25">
      <c r="A610" s="479"/>
      <c r="B610" s="10" t="s">
        <v>25</v>
      </c>
      <c r="C610" s="11" t="s">
        <v>22</v>
      </c>
      <c r="D610" s="13">
        <v>1</v>
      </c>
      <c r="E610" s="13">
        <v>1</v>
      </c>
      <c r="F610" s="13">
        <v>130</v>
      </c>
      <c r="G610" s="12"/>
      <c r="H610" s="13">
        <v>70</v>
      </c>
      <c r="I610" s="13">
        <v>202</v>
      </c>
      <c r="J610" s="13">
        <v>209</v>
      </c>
      <c r="K610" s="13">
        <v>209</v>
      </c>
      <c r="L610" s="14">
        <v>27116</v>
      </c>
      <c r="M610" s="12"/>
      <c r="N610" s="14">
        <v>14601</v>
      </c>
      <c r="O610" s="14">
        <v>42135</v>
      </c>
    </row>
    <row r="611" spans="1:15" x14ac:dyDescent="0.25">
      <c r="A611" s="479"/>
      <c r="B611" s="10" t="s">
        <v>26</v>
      </c>
      <c r="C611" s="11" t="s">
        <v>21</v>
      </c>
      <c r="D611" s="13">
        <v>20</v>
      </c>
      <c r="E611" s="13">
        <v>34</v>
      </c>
      <c r="F611" s="14">
        <v>1685</v>
      </c>
      <c r="G611" s="13">
        <v>9</v>
      </c>
      <c r="H611" s="14">
        <v>2174</v>
      </c>
      <c r="I611" s="14">
        <v>3922</v>
      </c>
      <c r="J611" s="14">
        <v>2110</v>
      </c>
      <c r="K611" s="14">
        <v>3588</v>
      </c>
      <c r="L611" s="14">
        <v>177795</v>
      </c>
      <c r="M611" s="13">
        <v>950</v>
      </c>
      <c r="N611" s="14">
        <v>229392</v>
      </c>
      <c r="O611" s="14">
        <v>413835</v>
      </c>
    </row>
    <row r="612" spans="1:15" x14ac:dyDescent="0.25">
      <c r="A612" s="479"/>
      <c r="B612" s="10" t="s">
        <v>27</v>
      </c>
      <c r="C612" s="11" t="s">
        <v>22</v>
      </c>
      <c r="D612" s="13">
        <v>15</v>
      </c>
      <c r="E612" s="13">
        <v>18</v>
      </c>
      <c r="F612" s="14">
        <v>1324</v>
      </c>
      <c r="G612" s="13">
        <v>2</v>
      </c>
      <c r="H612" s="14">
        <v>1551</v>
      </c>
      <c r="I612" s="14">
        <v>2910</v>
      </c>
      <c r="J612" s="14">
        <v>3226</v>
      </c>
      <c r="K612" s="14">
        <v>3871</v>
      </c>
      <c r="L612" s="14">
        <v>284730</v>
      </c>
      <c r="M612" s="13">
        <v>430</v>
      </c>
      <c r="N612" s="14">
        <v>333547</v>
      </c>
      <c r="O612" s="14">
        <v>625804</v>
      </c>
    </row>
    <row r="613" spans="1:15" x14ac:dyDescent="0.25">
      <c r="A613" s="479"/>
      <c r="B613" s="10" t="s">
        <v>28</v>
      </c>
      <c r="C613" s="11" t="s">
        <v>21</v>
      </c>
      <c r="D613" s="13">
        <v>4</v>
      </c>
      <c r="E613" s="13">
        <v>5</v>
      </c>
      <c r="F613" s="13">
        <v>462</v>
      </c>
      <c r="G613" s="12"/>
      <c r="H613" s="13">
        <v>664</v>
      </c>
      <c r="I613" s="14">
        <v>1135</v>
      </c>
      <c r="J613" s="13">
        <v>733</v>
      </c>
      <c r="K613" s="13">
        <v>916</v>
      </c>
      <c r="L613" s="14">
        <v>84658</v>
      </c>
      <c r="M613" s="12"/>
      <c r="N613" s="14">
        <v>121673</v>
      </c>
      <c r="O613" s="14">
        <v>207980</v>
      </c>
    </row>
    <row r="614" spans="1:15" x14ac:dyDescent="0.25">
      <c r="A614" s="479"/>
      <c r="B614" s="10" t="s">
        <v>29</v>
      </c>
      <c r="C614" s="11" t="s">
        <v>22</v>
      </c>
      <c r="D614" s="13">
        <v>6</v>
      </c>
      <c r="E614" s="13">
        <v>7</v>
      </c>
      <c r="F614" s="13">
        <v>963</v>
      </c>
      <c r="G614" s="12"/>
      <c r="H614" s="14">
        <v>1577</v>
      </c>
      <c r="I614" s="14">
        <v>2553</v>
      </c>
      <c r="J614" s="14">
        <v>1410</v>
      </c>
      <c r="K614" s="14">
        <v>1645</v>
      </c>
      <c r="L614" s="14">
        <v>226263</v>
      </c>
      <c r="M614" s="12"/>
      <c r="N614" s="14">
        <v>370527</v>
      </c>
      <c r="O614" s="14">
        <v>599845</v>
      </c>
    </row>
    <row r="615" spans="1:15" x14ac:dyDescent="0.25">
      <c r="A615" s="479"/>
      <c r="B615" s="480" t="s">
        <v>18</v>
      </c>
      <c r="C615" s="480"/>
      <c r="D615" s="13">
        <v>60</v>
      </c>
      <c r="E615" s="13">
        <v>76</v>
      </c>
      <c r="F615" s="14">
        <v>5754</v>
      </c>
      <c r="G615" s="13">
        <v>16</v>
      </c>
      <c r="H615" s="14">
        <v>7328</v>
      </c>
      <c r="I615" s="158">
        <v>13234</v>
      </c>
      <c r="J615" s="14">
        <v>12805</v>
      </c>
      <c r="K615" s="14">
        <v>14307</v>
      </c>
      <c r="L615" s="14">
        <v>1219992</v>
      </c>
      <c r="M615" s="14">
        <v>3666</v>
      </c>
      <c r="N615" s="14">
        <v>1532079</v>
      </c>
      <c r="O615" s="160">
        <v>2782849</v>
      </c>
    </row>
    <row r="616" spans="1:15" x14ac:dyDescent="0.25">
      <c r="A616" s="479" t="s">
        <v>76</v>
      </c>
      <c r="B616" s="10" t="s">
        <v>20</v>
      </c>
      <c r="C616" s="11" t="s">
        <v>21</v>
      </c>
      <c r="D616" s="13">
        <v>204</v>
      </c>
      <c r="E616" s="13">
        <v>17</v>
      </c>
      <c r="F616" s="13">
        <v>5</v>
      </c>
      <c r="G616" s="13">
        <v>1</v>
      </c>
      <c r="H616" s="12"/>
      <c r="I616" s="13">
        <v>227</v>
      </c>
      <c r="J616" s="14">
        <v>103302</v>
      </c>
      <c r="K616" s="14">
        <v>8608</v>
      </c>
      <c r="L616" s="14">
        <v>2532</v>
      </c>
      <c r="M616" s="13">
        <v>506</v>
      </c>
      <c r="N616" s="12"/>
      <c r="O616" s="14">
        <v>114948</v>
      </c>
    </row>
    <row r="617" spans="1:15" x14ac:dyDescent="0.25">
      <c r="A617" s="479"/>
      <c r="B617" s="10" t="s">
        <v>20</v>
      </c>
      <c r="C617" s="11" t="s">
        <v>22</v>
      </c>
      <c r="D617" s="13">
        <v>163</v>
      </c>
      <c r="E617" s="13">
        <v>9</v>
      </c>
      <c r="F617" s="13">
        <v>10</v>
      </c>
      <c r="G617" s="13">
        <v>2</v>
      </c>
      <c r="H617" s="12"/>
      <c r="I617" s="13">
        <v>184</v>
      </c>
      <c r="J617" s="14">
        <v>77971</v>
      </c>
      <c r="K617" s="14">
        <v>4305</v>
      </c>
      <c r="L617" s="14">
        <v>4784</v>
      </c>
      <c r="M617" s="13">
        <v>957</v>
      </c>
      <c r="N617" s="12"/>
      <c r="O617" s="14">
        <v>88017</v>
      </c>
    </row>
    <row r="618" spans="1:15" x14ac:dyDescent="0.25">
      <c r="A618" s="479"/>
      <c r="B618" s="10" t="s">
        <v>23</v>
      </c>
      <c r="C618" s="11" t="s">
        <v>21</v>
      </c>
      <c r="D618" s="14">
        <v>1220</v>
      </c>
      <c r="E618" s="13">
        <v>102</v>
      </c>
      <c r="F618" s="13">
        <v>111</v>
      </c>
      <c r="G618" s="13">
        <v>17</v>
      </c>
      <c r="H618" s="13">
        <v>21</v>
      </c>
      <c r="I618" s="14">
        <v>1471</v>
      </c>
      <c r="J618" s="14">
        <v>556010</v>
      </c>
      <c r="K618" s="14">
        <v>46486</v>
      </c>
      <c r="L618" s="14">
        <v>50588</v>
      </c>
      <c r="M618" s="14">
        <v>7748</v>
      </c>
      <c r="N618" s="14">
        <v>9571</v>
      </c>
      <c r="O618" s="14">
        <v>670403</v>
      </c>
    </row>
    <row r="619" spans="1:15" x14ac:dyDescent="0.25">
      <c r="A619" s="479"/>
      <c r="B619" s="10" t="s">
        <v>23</v>
      </c>
      <c r="C619" s="11" t="s">
        <v>22</v>
      </c>
      <c r="D619" s="14">
        <v>1099</v>
      </c>
      <c r="E619" s="13">
        <v>94</v>
      </c>
      <c r="F619" s="13">
        <v>84</v>
      </c>
      <c r="G619" s="13">
        <v>15</v>
      </c>
      <c r="H619" s="13">
        <v>16</v>
      </c>
      <c r="I619" s="14">
        <v>1308</v>
      </c>
      <c r="J619" s="14">
        <v>494789</v>
      </c>
      <c r="K619" s="14">
        <v>42320</v>
      </c>
      <c r="L619" s="14">
        <v>37818</v>
      </c>
      <c r="M619" s="14">
        <v>6753</v>
      </c>
      <c r="N619" s="14">
        <v>7203</v>
      </c>
      <c r="O619" s="14">
        <v>588883</v>
      </c>
    </row>
    <row r="620" spans="1:15" x14ac:dyDescent="0.25">
      <c r="A620" s="479"/>
      <c r="B620" s="10" t="s">
        <v>24</v>
      </c>
      <c r="C620" s="11" t="s">
        <v>21</v>
      </c>
      <c r="D620" s="14">
        <v>2982</v>
      </c>
      <c r="E620" s="13">
        <v>391</v>
      </c>
      <c r="F620" s="13">
        <v>545</v>
      </c>
      <c r="G620" s="13">
        <v>36</v>
      </c>
      <c r="H620" s="13">
        <v>170</v>
      </c>
      <c r="I620" s="14">
        <v>4124</v>
      </c>
      <c r="J620" s="14">
        <v>940856</v>
      </c>
      <c r="K620" s="14">
        <v>123365</v>
      </c>
      <c r="L620" s="14">
        <v>171954</v>
      </c>
      <c r="M620" s="14">
        <v>11358</v>
      </c>
      <c r="N620" s="14">
        <v>53637</v>
      </c>
      <c r="O620" s="14">
        <v>1301170</v>
      </c>
    </row>
    <row r="621" spans="1:15" x14ac:dyDescent="0.25">
      <c r="A621" s="479"/>
      <c r="B621" s="10" t="s">
        <v>24</v>
      </c>
      <c r="C621" s="11" t="s">
        <v>22</v>
      </c>
      <c r="D621" s="14">
        <v>2903</v>
      </c>
      <c r="E621" s="13">
        <v>355</v>
      </c>
      <c r="F621" s="13">
        <v>469</v>
      </c>
      <c r="G621" s="13">
        <v>17</v>
      </c>
      <c r="H621" s="13">
        <v>182</v>
      </c>
      <c r="I621" s="14">
        <v>3926</v>
      </c>
      <c r="J621" s="14">
        <v>958861</v>
      </c>
      <c r="K621" s="14">
        <v>117257</v>
      </c>
      <c r="L621" s="14">
        <v>154911</v>
      </c>
      <c r="M621" s="14">
        <v>5615</v>
      </c>
      <c r="N621" s="14">
        <v>60115</v>
      </c>
      <c r="O621" s="14">
        <v>1296759</v>
      </c>
    </row>
    <row r="622" spans="1:15" x14ac:dyDescent="0.25">
      <c r="A622" s="479"/>
      <c r="B622" s="10" t="s">
        <v>25</v>
      </c>
      <c r="C622" s="11" t="s">
        <v>21</v>
      </c>
      <c r="D622" s="13">
        <v>405</v>
      </c>
      <c r="E622" s="13">
        <v>132</v>
      </c>
      <c r="F622" s="13">
        <v>108</v>
      </c>
      <c r="G622" s="13">
        <v>10</v>
      </c>
      <c r="H622" s="13">
        <v>17</v>
      </c>
      <c r="I622" s="13">
        <v>672</v>
      </c>
      <c r="J622" s="14">
        <v>40213</v>
      </c>
      <c r="K622" s="14">
        <v>13107</v>
      </c>
      <c r="L622" s="14">
        <v>10724</v>
      </c>
      <c r="M622" s="13">
        <v>993</v>
      </c>
      <c r="N622" s="14">
        <v>1688</v>
      </c>
      <c r="O622" s="14">
        <v>66725</v>
      </c>
    </row>
    <row r="623" spans="1:15" x14ac:dyDescent="0.25">
      <c r="A623" s="479"/>
      <c r="B623" s="10" t="s">
        <v>25</v>
      </c>
      <c r="C623" s="11" t="s">
        <v>22</v>
      </c>
      <c r="D623" s="13">
        <v>306</v>
      </c>
      <c r="E623" s="13">
        <v>56</v>
      </c>
      <c r="F623" s="13">
        <v>46</v>
      </c>
      <c r="G623" s="13">
        <v>3</v>
      </c>
      <c r="H623" s="13">
        <v>19</v>
      </c>
      <c r="I623" s="13">
        <v>430</v>
      </c>
      <c r="J623" s="14">
        <v>59265</v>
      </c>
      <c r="K623" s="14">
        <v>10846</v>
      </c>
      <c r="L623" s="14">
        <v>8909</v>
      </c>
      <c r="M623" s="13">
        <v>581</v>
      </c>
      <c r="N623" s="14">
        <v>3680</v>
      </c>
      <c r="O623" s="14">
        <v>83281</v>
      </c>
    </row>
    <row r="624" spans="1:15" x14ac:dyDescent="0.25">
      <c r="A624" s="479"/>
      <c r="B624" s="10" t="s">
        <v>26</v>
      </c>
      <c r="C624" s="11" t="s">
        <v>21</v>
      </c>
      <c r="D624" s="14">
        <v>8009</v>
      </c>
      <c r="E624" s="14">
        <v>1075</v>
      </c>
      <c r="F624" s="14">
        <v>1837</v>
      </c>
      <c r="G624" s="13">
        <v>109</v>
      </c>
      <c r="H624" s="13">
        <v>386</v>
      </c>
      <c r="I624" s="14">
        <v>11416</v>
      </c>
      <c r="J624" s="14">
        <v>784661</v>
      </c>
      <c r="K624" s="14">
        <v>105320</v>
      </c>
      <c r="L624" s="14">
        <v>179975</v>
      </c>
      <c r="M624" s="14">
        <v>10679</v>
      </c>
      <c r="N624" s="14">
        <v>37817</v>
      </c>
      <c r="O624" s="14">
        <v>1118452</v>
      </c>
    </row>
    <row r="625" spans="1:15" x14ac:dyDescent="0.25">
      <c r="A625" s="479"/>
      <c r="B625" s="10" t="s">
        <v>27</v>
      </c>
      <c r="C625" s="11" t="s">
        <v>22</v>
      </c>
      <c r="D625" s="14">
        <v>7519</v>
      </c>
      <c r="E625" s="14">
        <v>1138</v>
      </c>
      <c r="F625" s="14">
        <v>1676</v>
      </c>
      <c r="G625" s="13">
        <v>80</v>
      </c>
      <c r="H625" s="13">
        <v>415</v>
      </c>
      <c r="I625" s="14">
        <v>10828</v>
      </c>
      <c r="J625" s="14">
        <v>1501375</v>
      </c>
      <c r="K625" s="14">
        <v>227233</v>
      </c>
      <c r="L625" s="14">
        <v>334659</v>
      </c>
      <c r="M625" s="14">
        <v>15974</v>
      </c>
      <c r="N625" s="14">
        <v>82866</v>
      </c>
      <c r="O625" s="14">
        <v>2162107</v>
      </c>
    </row>
    <row r="626" spans="1:15" x14ac:dyDescent="0.25">
      <c r="A626" s="479"/>
      <c r="B626" s="10" t="s">
        <v>28</v>
      </c>
      <c r="C626" s="11" t="s">
        <v>21</v>
      </c>
      <c r="D626" s="14">
        <v>2131</v>
      </c>
      <c r="E626" s="13">
        <v>433</v>
      </c>
      <c r="F626" s="13">
        <v>662</v>
      </c>
      <c r="G626" s="13">
        <v>11</v>
      </c>
      <c r="H626" s="13">
        <v>148</v>
      </c>
      <c r="I626" s="14">
        <v>3385</v>
      </c>
      <c r="J626" s="14">
        <v>362572</v>
      </c>
      <c r="K626" s="14">
        <v>73671</v>
      </c>
      <c r="L626" s="14">
        <v>112634</v>
      </c>
      <c r="M626" s="14">
        <v>1872</v>
      </c>
      <c r="N626" s="14">
        <v>25181</v>
      </c>
      <c r="O626" s="14">
        <v>575930</v>
      </c>
    </row>
    <row r="627" spans="1:15" x14ac:dyDescent="0.25">
      <c r="A627" s="479"/>
      <c r="B627" s="10" t="s">
        <v>29</v>
      </c>
      <c r="C627" s="11" t="s">
        <v>22</v>
      </c>
      <c r="D627" s="14">
        <v>4698</v>
      </c>
      <c r="E627" s="13">
        <v>891</v>
      </c>
      <c r="F627" s="14">
        <v>1428</v>
      </c>
      <c r="G627" s="13">
        <v>18</v>
      </c>
      <c r="H627" s="13">
        <v>334</v>
      </c>
      <c r="I627" s="14">
        <v>7369</v>
      </c>
      <c r="J627" s="14">
        <v>1024909</v>
      </c>
      <c r="K627" s="14">
        <v>194379</v>
      </c>
      <c r="L627" s="14">
        <v>311530</v>
      </c>
      <c r="M627" s="14">
        <v>3927</v>
      </c>
      <c r="N627" s="14">
        <v>72865</v>
      </c>
      <c r="O627" s="14">
        <v>1607610</v>
      </c>
    </row>
    <row r="628" spans="1:15" x14ac:dyDescent="0.25">
      <c r="A628" s="479"/>
      <c r="B628" s="480" t="s">
        <v>18</v>
      </c>
      <c r="C628" s="480"/>
      <c r="D628" s="14">
        <v>31639</v>
      </c>
      <c r="E628" s="14">
        <v>4693</v>
      </c>
      <c r="F628" s="14">
        <v>6981</v>
      </c>
      <c r="G628" s="13">
        <v>319</v>
      </c>
      <c r="H628" s="14">
        <v>1708</v>
      </c>
      <c r="I628" s="158">
        <v>45340</v>
      </c>
      <c r="J628" s="14">
        <v>6904784</v>
      </c>
      <c r="K628" s="14">
        <v>966897</v>
      </c>
      <c r="L628" s="14">
        <v>1381018</v>
      </c>
      <c r="M628" s="14">
        <v>66963</v>
      </c>
      <c r="N628" s="14">
        <v>354623</v>
      </c>
      <c r="O628" s="160">
        <v>9674285</v>
      </c>
    </row>
    <row r="629" spans="1:15" x14ac:dyDescent="0.25">
      <c r="A629" s="479" t="s">
        <v>77</v>
      </c>
      <c r="B629" s="10" t="s">
        <v>20</v>
      </c>
      <c r="C629" s="11" t="s">
        <v>21</v>
      </c>
      <c r="D629" s="13">
        <v>3</v>
      </c>
      <c r="E629" s="13">
        <v>16</v>
      </c>
      <c r="F629" s="13">
        <v>72</v>
      </c>
      <c r="G629" s="13">
        <v>1</v>
      </c>
      <c r="H629" s="13">
        <v>107</v>
      </c>
      <c r="I629" s="13">
        <v>199</v>
      </c>
      <c r="J629" s="14">
        <v>1519</v>
      </c>
      <c r="K629" s="14">
        <v>8102</v>
      </c>
      <c r="L629" s="14">
        <v>36459</v>
      </c>
      <c r="M629" s="13">
        <v>506</v>
      </c>
      <c r="N629" s="14">
        <v>54183</v>
      </c>
      <c r="O629" s="14">
        <v>100769</v>
      </c>
    </row>
    <row r="630" spans="1:15" x14ac:dyDescent="0.25">
      <c r="A630" s="479"/>
      <c r="B630" s="10" t="s">
        <v>20</v>
      </c>
      <c r="C630" s="11" t="s">
        <v>22</v>
      </c>
      <c r="D630" s="13">
        <v>3</v>
      </c>
      <c r="E630" s="13">
        <v>17</v>
      </c>
      <c r="F630" s="13">
        <v>65</v>
      </c>
      <c r="G630" s="12"/>
      <c r="H630" s="13">
        <v>102</v>
      </c>
      <c r="I630" s="13">
        <v>187</v>
      </c>
      <c r="J630" s="14">
        <v>1435</v>
      </c>
      <c r="K630" s="14">
        <v>8132</v>
      </c>
      <c r="L630" s="14">
        <v>31093</v>
      </c>
      <c r="M630" s="12"/>
      <c r="N630" s="14">
        <v>48792</v>
      </c>
      <c r="O630" s="14">
        <v>89452</v>
      </c>
    </row>
    <row r="631" spans="1:15" x14ac:dyDescent="0.25">
      <c r="A631" s="479"/>
      <c r="B631" s="10" t="s">
        <v>23</v>
      </c>
      <c r="C631" s="11" t="s">
        <v>21</v>
      </c>
      <c r="D631" s="13">
        <v>42</v>
      </c>
      <c r="E631" s="13">
        <v>346</v>
      </c>
      <c r="F631" s="13">
        <v>185</v>
      </c>
      <c r="G631" s="13">
        <v>8</v>
      </c>
      <c r="H631" s="13">
        <v>722</v>
      </c>
      <c r="I631" s="14">
        <v>1303</v>
      </c>
      <c r="J631" s="14">
        <v>19141</v>
      </c>
      <c r="K631" s="14">
        <v>157688</v>
      </c>
      <c r="L631" s="14">
        <v>84313</v>
      </c>
      <c r="M631" s="14">
        <v>3646</v>
      </c>
      <c r="N631" s="14">
        <v>329049</v>
      </c>
      <c r="O631" s="14">
        <v>593837</v>
      </c>
    </row>
    <row r="632" spans="1:15" x14ac:dyDescent="0.25">
      <c r="A632" s="479"/>
      <c r="B632" s="10" t="s">
        <v>23</v>
      </c>
      <c r="C632" s="11" t="s">
        <v>22</v>
      </c>
      <c r="D632" s="13">
        <v>46</v>
      </c>
      <c r="E632" s="13">
        <v>316</v>
      </c>
      <c r="F632" s="13">
        <v>175</v>
      </c>
      <c r="G632" s="13">
        <v>6</v>
      </c>
      <c r="H632" s="13">
        <v>733</v>
      </c>
      <c r="I632" s="14">
        <v>1276</v>
      </c>
      <c r="J632" s="14">
        <v>20710</v>
      </c>
      <c r="K632" s="14">
        <v>142269</v>
      </c>
      <c r="L632" s="14">
        <v>78788</v>
      </c>
      <c r="M632" s="14">
        <v>2701</v>
      </c>
      <c r="N632" s="14">
        <v>330010</v>
      </c>
      <c r="O632" s="14">
        <v>574478</v>
      </c>
    </row>
    <row r="633" spans="1:15" x14ac:dyDescent="0.25">
      <c r="A633" s="479"/>
      <c r="B633" s="10" t="s">
        <v>24</v>
      </c>
      <c r="C633" s="11" t="s">
        <v>21</v>
      </c>
      <c r="D633" s="13">
        <v>37</v>
      </c>
      <c r="E633" s="13">
        <v>948</v>
      </c>
      <c r="F633" s="13">
        <v>333</v>
      </c>
      <c r="G633" s="13">
        <v>6</v>
      </c>
      <c r="H633" s="14">
        <v>2151</v>
      </c>
      <c r="I633" s="14">
        <v>3475</v>
      </c>
      <c r="J633" s="14">
        <v>11674</v>
      </c>
      <c r="K633" s="14">
        <v>299105</v>
      </c>
      <c r="L633" s="14">
        <v>105065</v>
      </c>
      <c r="M633" s="14">
        <v>1893</v>
      </c>
      <c r="N633" s="14">
        <v>678666</v>
      </c>
      <c r="O633" s="14">
        <v>1096403</v>
      </c>
    </row>
    <row r="634" spans="1:15" x14ac:dyDescent="0.25">
      <c r="A634" s="479"/>
      <c r="B634" s="10" t="s">
        <v>24</v>
      </c>
      <c r="C634" s="11" t="s">
        <v>22</v>
      </c>
      <c r="D634" s="13">
        <v>38</v>
      </c>
      <c r="E634" s="13">
        <v>865</v>
      </c>
      <c r="F634" s="13">
        <v>324</v>
      </c>
      <c r="G634" s="13">
        <v>9</v>
      </c>
      <c r="H634" s="14">
        <v>2039</v>
      </c>
      <c r="I634" s="14">
        <v>3275</v>
      </c>
      <c r="J634" s="14">
        <v>12551</v>
      </c>
      <c r="K634" s="14">
        <v>285710</v>
      </c>
      <c r="L634" s="14">
        <v>107017</v>
      </c>
      <c r="M634" s="14">
        <v>2973</v>
      </c>
      <c r="N634" s="14">
        <v>673482</v>
      </c>
      <c r="O634" s="14">
        <v>1081733</v>
      </c>
    </row>
    <row r="635" spans="1:15" x14ac:dyDescent="0.25">
      <c r="A635" s="479"/>
      <c r="B635" s="10" t="s">
        <v>25</v>
      </c>
      <c r="C635" s="11" t="s">
        <v>21</v>
      </c>
      <c r="D635" s="13">
        <v>2</v>
      </c>
      <c r="E635" s="13">
        <v>160</v>
      </c>
      <c r="F635" s="13">
        <v>41</v>
      </c>
      <c r="G635" s="13">
        <v>3</v>
      </c>
      <c r="H635" s="13">
        <v>378</v>
      </c>
      <c r="I635" s="13">
        <v>584</v>
      </c>
      <c r="J635" s="13">
        <v>199</v>
      </c>
      <c r="K635" s="14">
        <v>15887</v>
      </c>
      <c r="L635" s="14">
        <v>4071</v>
      </c>
      <c r="M635" s="13">
        <v>298</v>
      </c>
      <c r="N635" s="14">
        <v>37532</v>
      </c>
      <c r="O635" s="14">
        <v>57987</v>
      </c>
    </row>
    <row r="636" spans="1:15" x14ac:dyDescent="0.25">
      <c r="A636" s="479"/>
      <c r="B636" s="10" t="s">
        <v>25</v>
      </c>
      <c r="C636" s="11" t="s">
        <v>22</v>
      </c>
      <c r="D636" s="13">
        <v>7</v>
      </c>
      <c r="E636" s="13">
        <v>91</v>
      </c>
      <c r="F636" s="13">
        <v>59</v>
      </c>
      <c r="G636" s="13">
        <v>1</v>
      </c>
      <c r="H636" s="13">
        <v>263</v>
      </c>
      <c r="I636" s="13">
        <v>421</v>
      </c>
      <c r="J636" s="14">
        <v>1356</v>
      </c>
      <c r="K636" s="14">
        <v>17624</v>
      </c>
      <c r="L636" s="14">
        <v>11427</v>
      </c>
      <c r="M636" s="13">
        <v>194</v>
      </c>
      <c r="N636" s="14">
        <v>50937</v>
      </c>
      <c r="O636" s="14">
        <v>81538</v>
      </c>
    </row>
    <row r="637" spans="1:15" x14ac:dyDescent="0.25">
      <c r="A637" s="479"/>
      <c r="B637" s="10" t="s">
        <v>26</v>
      </c>
      <c r="C637" s="11" t="s">
        <v>21</v>
      </c>
      <c r="D637" s="13">
        <v>197</v>
      </c>
      <c r="E637" s="14">
        <v>3016</v>
      </c>
      <c r="F637" s="14">
        <v>1408</v>
      </c>
      <c r="G637" s="13">
        <v>45</v>
      </c>
      <c r="H637" s="14">
        <v>7029</v>
      </c>
      <c r="I637" s="14">
        <v>11695</v>
      </c>
      <c r="J637" s="14">
        <v>19301</v>
      </c>
      <c r="K637" s="14">
        <v>295485</v>
      </c>
      <c r="L637" s="14">
        <v>137945</v>
      </c>
      <c r="M637" s="14">
        <v>4409</v>
      </c>
      <c r="N637" s="14">
        <v>688648</v>
      </c>
      <c r="O637" s="14">
        <v>1145788</v>
      </c>
    </row>
    <row r="638" spans="1:15" x14ac:dyDescent="0.25">
      <c r="A638" s="479"/>
      <c r="B638" s="10" t="s">
        <v>27</v>
      </c>
      <c r="C638" s="11" t="s">
        <v>22</v>
      </c>
      <c r="D638" s="13">
        <v>171</v>
      </c>
      <c r="E638" s="14">
        <v>2657</v>
      </c>
      <c r="F638" s="14">
        <v>1376</v>
      </c>
      <c r="G638" s="13">
        <v>27</v>
      </c>
      <c r="H638" s="14">
        <v>6121</v>
      </c>
      <c r="I638" s="14">
        <v>10352</v>
      </c>
      <c r="J638" s="14">
        <v>34145</v>
      </c>
      <c r="K638" s="14">
        <v>530543</v>
      </c>
      <c r="L638" s="14">
        <v>274756</v>
      </c>
      <c r="M638" s="14">
        <v>5391</v>
      </c>
      <c r="N638" s="14">
        <v>1222226</v>
      </c>
      <c r="O638" s="14">
        <v>2067061</v>
      </c>
    </row>
    <row r="639" spans="1:15" x14ac:dyDescent="0.25">
      <c r="A639" s="479"/>
      <c r="B639" s="10" t="s">
        <v>28</v>
      </c>
      <c r="C639" s="11" t="s">
        <v>21</v>
      </c>
      <c r="D639" s="13">
        <v>27</v>
      </c>
      <c r="E639" s="13">
        <v>805</v>
      </c>
      <c r="F639" s="13">
        <v>293</v>
      </c>
      <c r="G639" s="13">
        <v>2</v>
      </c>
      <c r="H639" s="14">
        <v>1968</v>
      </c>
      <c r="I639" s="14">
        <v>3095</v>
      </c>
      <c r="J639" s="14">
        <v>4594</v>
      </c>
      <c r="K639" s="14">
        <v>136964</v>
      </c>
      <c r="L639" s="14">
        <v>49852</v>
      </c>
      <c r="M639" s="13">
        <v>340</v>
      </c>
      <c r="N639" s="14">
        <v>334839</v>
      </c>
      <c r="O639" s="14">
        <v>526589</v>
      </c>
    </row>
    <row r="640" spans="1:15" x14ac:dyDescent="0.25">
      <c r="A640" s="479"/>
      <c r="B640" s="10" t="s">
        <v>29</v>
      </c>
      <c r="C640" s="11" t="s">
        <v>22</v>
      </c>
      <c r="D640" s="13">
        <v>69</v>
      </c>
      <c r="E640" s="14">
        <v>1900</v>
      </c>
      <c r="F640" s="13">
        <v>745</v>
      </c>
      <c r="G640" s="13">
        <v>4</v>
      </c>
      <c r="H640" s="14">
        <v>4761</v>
      </c>
      <c r="I640" s="14">
        <v>7479</v>
      </c>
      <c r="J640" s="14">
        <v>15053</v>
      </c>
      <c r="K640" s="14">
        <v>414501</v>
      </c>
      <c r="L640" s="14">
        <v>162528</v>
      </c>
      <c r="M640" s="13">
        <v>873</v>
      </c>
      <c r="N640" s="14">
        <v>1038653</v>
      </c>
      <c r="O640" s="14">
        <v>1631608</v>
      </c>
    </row>
    <row r="641" spans="1:15" x14ac:dyDescent="0.25">
      <c r="A641" s="479"/>
      <c r="B641" s="480" t="s">
        <v>18</v>
      </c>
      <c r="C641" s="480"/>
      <c r="D641" s="13">
        <v>642</v>
      </c>
      <c r="E641" s="14">
        <v>11137</v>
      </c>
      <c r="F641" s="14">
        <v>5076</v>
      </c>
      <c r="G641" s="13">
        <v>112</v>
      </c>
      <c r="H641" s="14">
        <v>26374</v>
      </c>
      <c r="I641" s="158">
        <v>43341</v>
      </c>
      <c r="J641" s="14">
        <v>141678</v>
      </c>
      <c r="K641" s="14">
        <v>2312010</v>
      </c>
      <c r="L641" s="14">
        <v>1083314</v>
      </c>
      <c r="M641" s="14">
        <v>23224</v>
      </c>
      <c r="N641" s="14">
        <v>5487017</v>
      </c>
      <c r="O641" s="160">
        <v>9047243</v>
      </c>
    </row>
    <row r="642" spans="1:15" x14ac:dyDescent="0.25">
      <c r="A642" s="479" t="s">
        <v>78</v>
      </c>
      <c r="B642" s="10" t="s">
        <v>20</v>
      </c>
      <c r="C642" s="11" t="s">
        <v>21</v>
      </c>
      <c r="D642" s="13">
        <v>3</v>
      </c>
      <c r="E642" s="12"/>
      <c r="F642" s="13">
        <v>64</v>
      </c>
      <c r="G642" s="13">
        <v>1</v>
      </c>
      <c r="H642" s="13">
        <v>32</v>
      </c>
      <c r="I642" s="13">
        <v>100</v>
      </c>
      <c r="J642" s="14">
        <v>1519</v>
      </c>
      <c r="K642" s="12"/>
      <c r="L642" s="14">
        <v>32408</v>
      </c>
      <c r="M642" s="13">
        <v>506</v>
      </c>
      <c r="N642" s="14">
        <v>16204</v>
      </c>
      <c r="O642" s="14">
        <v>50637</v>
      </c>
    </row>
    <row r="643" spans="1:15" x14ac:dyDescent="0.25">
      <c r="A643" s="479"/>
      <c r="B643" s="10" t="s">
        <v>20</v>
      </c>
      <c r="C643" s="11" t="s">
        <v>22</v>
      </c>
      <c r="D643" s="13">
        <v>2</v>
      </c>
      <c r="E643" s="12"/>
      <c r="F643" s="13">
        <v>76</v>
      </c>
      <c r="G643" s="12"/>
      <c r="H643" s="13">
        <v>28</v>
      </c>
      <c r="I643" s="13">
        <v>106</v>
      </c>
      <c r="J643" s="13">
        <v>957</v>
      </c>
      <c r="K643" s="12"/>
      <c r="L643" s="14">
        <v>36355</v>
      </c>
      <c r="M643" s="12"/>
      <c r="N643" s="14">
        <v>13394</v>
      </c>
      <c r="O643" s="14">
        <v>50706</v>
      </c>
    </row>
    <row r="644" spans="1:15" x14ac:dyDescent="0.25">
      <c r="A644" s="479"/>
      <c r="B644" s="10" t="s">
        <v>23</v>
      </c>
      <c r="C644" s="11" t="s">
        <v>21</v>
      </c>
      <c r="D644" s="13">
        <v>11</v>
      </c>
      <c r="E644" s="13">
        <v>5</v>
      </c>
      <c r="F644" s="13">
        <v>441</v>
      </c>
      <c r="G644" s="13">
        <v>5</v>
      </c>
      <c r="H644" s="13">
        <v>190</v>
      </c>
      <c r="I644" s="13">
        <v>652</v>
      </c>
      <c r="J644" s="14">
        <v>5013</v>
      </c>
      <c r="K644" s="14">
        <v>2279</v>
      </c>
      <c r="L644" s="14">
        <v>200984</v>
      </c>
      <c r="M644" s="14">
        <v>2279</v>
      </c>
      <c r="N644" s="14">
        <v>86592</v>
      </c>
      <c r="O644" s="14">
        <v>297147</v>
      </c>
    </row>
    <row r="645" spans="1:15" x14ac:dyDescent="0.25">
      <c r="A645" s="479"/>
      <c r="B645" s="10" t="s">
        <v>23</v>
      </c>
      <c r="C645" s="11" t="s">
        <v>22</v>
      </c>
      <c r="D645" s="13">
        <v>15</v>
      </c>
      <c r="E645" s="13">
        <v>10</v>
      </c>
      <c r="F645" s="13">
        <v>389</v>
      </c>
      <c r="G645" s="13">
        <v>7</v>
      </c>
      <c r="H645" s="13">
        <v>144</v>
      </c>
      <c r="I645" s="13">
        <v>565</v>
      </c>
      <c r="J645" s="14">
        <v>6753</v>
      </c>
      <c r="K645" s="14">
        <v>4502</v>
      </c>
      <c r="L645" s="14">
        <v>175135</v>
      </c>
      <c r="M645" s="14">
        <v>3152</v>
      </c>
      <c r="N645" s="14">
        <v>64831</v>
      </c>
      <c r="O645" s="14">
        <v>254373</v>
      </c>
    </row>
    <row r="646" spans="1:15" x14ac:dyDescent="0.25">
      <c r="A646" s="479"/>
      <c r="B646" s="10" t="s">
        <v>24</v>
      </c>
      <c r="C646" s="11" t="s">
        <v>21</v>
      </c>
      <c r="D646" s="13">
        <v>19</v>
      </c>
      <c r="E646" s="13">
        <v>8</v>
      </c>
      <c r="F646" s="14">
        <v>1222</v>
      </c>
      <c r="G646" s="13">
        <v>12</v>
      </c>
      <c r="H646" s="13">
        <v>708</v>
      </c>
      <c r="I646" s="14">
        <v>1969</v>
      </c>
      <c r="J646" s="14">
        <v>5995</v>
      </c>
      <c r="K646" s="14">
        <v>2524</v>
      </c>
      <c r="L646" s="14">
        <v>385555</v>
      </c>
      <c r="M646" s="14">
        <v>3786</v>
      </c>
      <c r="N646" s="14">
        <v>223382</v>
      </c>
      <c r="O646" s="14">
        <v>621242</v>
      </c>
    </row>
    <row r="647" spans="1:15" x14ac:dyDescent="0.25">
      <c r="A647" s="479"/>
      <c r="B647" s="10" t="s">
        <v>24</v>
      </c>
      <c r="C647" s="11" t="s">
        <v>22</v>
      </c>
      <c r="D647" s="13">
        <v>9</v>
      </c>
      <c r="E647" s="13">
        <v>8</v>
      </c>
      <c r="F647" s="14">
        <v>1105</v>
      </c>
      <c r="G647" s="13">
        <v>13</v>
      </c>
      <c r="H647" s="13">
        <v>597</v>
      </c>
      <c r="I647" s="14">
        <v>1732</v>
      </c>
      <c r="J647" s="14">
        <v>2973</v>
      </c>
      <c r="K647" s="14">
        <v>2642</v>
      </c>
      <c r="L647" s="14">
        <v>364982</v>
      </c>
      <c r="M647" s="14">
        <v>4294</v>
      </c>
      <c r="N647" s="14">
        <v>197189</v>
      </c>
      <c r="O647" s="14">
        <v>572080</v>
      </c>
    </row>
    <row r="648" spans="1:15" x14ac:dyDescent="0.25">
      <c r="A648" s="479"/>
      <c r="B648" s="10" t="s">
        <v>25</v>
      </c>
      <c r="C648" s="11" t="s">
        <v>21</v>
      </c>
      <c r="D648" s="13">
        <v>4</v>
      </c>
      <c r="E648" s="12"/>
      <c r="F648" s="13">
        <v>250</v>
      </c>
      <c r="G648" s="13">
        <v>1</v>
      </c>
      <c r="H648" s="13">
        <v>99</v>
      </c>
      <c r="I648" s="13">
        <v>354</v>
      </c>
      <c r="J648" s="13">
        <v>397</v>
      </c>
      <c r="K648" s="12"/>
      <c r="L648" s="14">
        <v>24823</v>
      </c>
      <c r="M648" s="13">
        <v>99</v>
      </c>
      <c r="N648" s="14">
        <v>9830</v>
      </c>
      <c r="O648" s="14">
        <v>35149</v>
      </c>
    </row>
    <row r="649" spans="1:15" x14ac:dyDescent="0.25">
      <c r="A649" s="479"/>
      <c r="B649" s="10" t="s">
        <v>25</v>
      </c>
      <c r="C649" s="11" t="s">
        <v>22</v>
      </c>
      <c r="D649" s="13">
        <v>1</v>
      </c>
      <c r="E649" s="13">
        <v>1</v>
      </c>
      <c r="F649" s="13">
        <v>143</v>
      </c>
      <c r="G649" s="13">
        <v>3</v>
      </c>
      <c r="H649" s="13">
        <v>78</v>
      </c>
      <c r="I649" s="13">
        <v>226</v>
      </c>
      <c r="J649" s="13">
        <v>194</v>
      </c>
      <c r="K649" s="13">
        <v>194</v>
      </c>
      <c r="L649" s="14">
        <v>27696</v>
      </c>
      <c r="M649" s="13">
        <v>581</v>
      </c>
      <c r="N649" s="14">
        <v>15107</v>
      </c>
      <c r="O649" s="14">
        <v>43772</v>
      </c>
    </row>
    <row r="650" spans="1:15" x14ac:dyDescent="0.25">
      <c r="A650" s="479"/>
      <c r="B650" s="10" t="s">
        <v>26</v>
      </c>
      <c r="C650" s="11" t="s">
        <v>21</v>
      </c>
      <c r="D650" s="13">
        <v>101</v>
      </c>
      <c r="E650" s="13">
        <v>82</v>
      </c>
      <c r="F650" s="14">
        <v>4394</v>
      </c>
      <c r="G650" s="13">
        <v>31</v>
      </c>
      <c r="H650" s="14">
        <v>1739</v>
      </c>
      <c r="I650" s="14">
        <v>6347</v>
      </c>
      <c r="J650" s="14">
        <v>9895</v>
      </c>
      <c r="K650" s="14">
        <v>8034</v>
      </c>
      <c r="L650" s="14">
        <v>430491</v>
      </c>
      <c r="M650" s="14">
        <v>3037</v>
      </c>
      <c r="N650" s="14">
        <v>170374</v>
      </c>
      <c r="O650" s="14">
        <v>621831</v>
      </c>
    </row>
    <row r="651" spans="1:15" x14ac:dyDescent="0.25">
      <c r="A651" s="479"/>
      <c r="B651" s="10" t="s">
        <v>27</v>
      </c>
      <c r="C651" s="11" t="s">
        <v>22</v>
      </c>
      <c r="D651" s="13">
        <v>69</v>
      </c>
      <c r="E651" s="13">
        <v>37</v>
      </c>
      <c r="F651" s="14">
        <v>3496</v>
      </c>
      <c r="G651" s="13">
        <v>20</v>
      </c>
      <c r="H651" s="14">
        <v>1343</v>
      </c>
      <c r="I651" s="14">
        <v>4965</v>
      </c>
      <c r="J651" s="14">
        <v>13778</v>
      </c>
      <c r="K651" s="14">
        <v>7388</v>
      </c>
      <c r="L651" s="14">
        <v>698073</v>
      </c>
      <c r="M651" s="14">
        <v>3994</v>
      </c>
      <c r="N651" s="14">
        <v>268167</v>
      </c>
      <c r="O651" s="14">
        <v>991400</v>
      </c>
    </row>
    <row r="652" spans="1:15" x14ac:dyDescent="0.25">
      <c r="A652" s="479"/>
      <c r="B652" s="10" t="s">
        <v>28</v>
      </c>
      <c r="C652" s="11" t="s">
        <v>21</v>
      </c>
      <c r="D652" s="13">
        <v>5</v>
      </c>
      <c r="E652" s="13">
        <v>5</v>
      </c>
      <c r="F652" s="14">
        <v>1279</v>
      </c>
      <c r="G652" s="13">
        <v>2</v>
      </c>
      <c r="H652" s="13">
        <v>525</v>
      </c>
      <c r="I652" s="14">
        <v>1816</v>
      </c>
      <c r="J652" s="13">
        <v>851</v>
      </c>
      <c r="K652" s="13">
        <v>851</v>
      </c>
      <c r="L652" s="14">
        <v>217611</v>
      </c>
      <c r="M652" s="13">
        <v>340</v>
      </c>
      <c r="N652" s="14">
        <v>89324</v>
      </c>
      <c r="O652" s="14">
        <v>308977</v>
      </c>
    </row>
    <row r="653" spans="1:15" x14ac:dyDescent="0.25">
      <c r="A653" s="479"/>
      <c r="B653" s="10" t="s">
        <v>29</v>
      </c>
      <c r="C653" s="11" t="s">
        <v>22</v>
      </c>
      <c r="D653" s="13">
        <v>13</v>
      </c>
      <c r="E653" s="13">
        <v>8</v>
      </c>
      <c r="F653" s="14">
        <v>2776</v>
      </c>
      <c r="G653" s="13">
        <v>7</v>
      </c>
      <c r="H653" s="14">
        <v>1080</v>
      </c>
      <c r="I653" s="14">
        <v>3884</v>
      </c>
      <c r="J653" s="14">
        <v>2836</v>
      </c>
      <c r="K653" s="14">
        <v>1745</v>
      </c>
      <c r="L653" s="14">
        <v>605608</v>
      </c>
      <c r="M653" s="14">
        <v>1527</v>
      </c>
      <c r="N653" s="14">
        <v>235611</v>
      </c>
      <c r="O653" s="14">
        <v>847327</v>
      </c>
    </row>
    <row r="654" spans="1:15" x14ac:dyDescent="0.25">
      <c r="A654" s="479"/>
      <c r="B654" s="480" t="s">
        <v>18</v>
      </c>
      <c r="C654" s="480"/>
      <c r="D654" s="13">
        <v>252</v>
      </c>
      <c r="E654" s="13">
        <v>164</v>
      </c>
      <c r="F654" s="14">
        <v>15635</v>
      </c>
      <c r="G654" s="13">
        <v>102</v>
      </c>
      <c r="H654" s="14">
        <v>6563</v>
      </c>
      <c r="I654" s="158">
        <v>22716</v>
      </c>
      <c r="J654" s="14">
        <v>51161</v>
      </c>
      <c r="K654" s="14">
        <v>30159</v>
      </c>
      <c r="L654" s="14">
        <v>3199721</v>
      </c>
      <c r="M654" s="14">
        <v>23595</v>
      </c>
      <c r="N654" s="14">
        <v>1390005</v>
      </c>
      <c r="O654" s="160">
        <v>4694641</v>
      </c>
    </row>
    <row r="655" spans="1:15" x14ac:dyDescent="0.25">
      <c r="A655" s="479" t="s">
        <v>79</v>
      </c>
      <c r="B655" s="10" t="s">
        <v>20</v>
      </c>
      <c r="C655" s="11" t="s">
        <v>21</v>
      </c>
      <c r="D655" s="13">
        <v>16</v>
      </c>
      <c r="E655" s="13">
        <v>3</v>
      </c>
      <c r="F655" s="13">
        <v>4</v>
      </c>
      <c r="G655" s="13">
        <v>1</v>
      </c>
      <c r="H655" s="13">
        <v>135</v>
      </c>
      <c r="I655" s="13">
        <v>159</v>
      </c>
      <c r="J655" s="14">
        <v>8102</v>
      </c>
      <c r="K655" s="14">
        <v>1519</v>
      </c>
      <c r="L655" s="14">
        <v>2026</v>
      </c>
      <c r="M655" s="13">
        <v>506</v>
      </c>
      <c r="N655" s="14">
        <v>68362</v>
      </c>
      <c r="O655" s="14">
        <v>80515</v>
      </c>
    </row>
    <row r="656" spans="1:15" x14ac:dyDescent="0.25">
      <c r="A656" s="479"/>
      <c r="B656" s="10" t="s">
        <v>20</v>
      </c>
      <c r="C656" s="11" t="s">
        <v>22</v>
      </c>
      <c r="D656" s="13">
        <v>14</v>
      </c>
      <c r="E656" s="13">
        <v>1</v>
      </c>
      <c r="F656" s="13">
        <v>4</v>
      </c>
      <c r="G656" s="13">
        <v>1</v>
      </c>
      <c r="H656" s="13">
        <v>120</v>
      </c>
      <c r="I656" s="13">
        <v>140</v>
      </c>
      <c r="J656" s="14">
        <v>6697</v>
      </c>
      <c r="K656" s="13">
        <v>478</v>
      </c>
      <c r="L656" s="14">
        <v>1913</v>
      </c>
      <c r="M656" s="13">
        <v>478</v>
      </c>
      <c r="N656" s="14">
        <v>57402</v>
      </c>
      <c r="O656" s="14">
        <v>66968</v>
      </c>
    </row>
    <row r="657" spans="1:15" x14ac:dyDescent="0.25">
      <c r="A657" s="479"/>
      <c r="B657" s="10" t="s">
        <v>23</v>
      </c>
      <c r="C657" s="11" t="s">
        <v>21</v>
      </c>
      <c r="D657" s="13">
        <v>39</v>
      </c>
      <c r="E657" s="13">
        <v>56</v>
      </c>
      <c r="F657" s="13">
        <v>14</v>
      </c>
      <c r="G657" s="13">
        <v>11</v>
      </c>
      <c r="H657" s="13">
        <v>726</v>
      </c>
      <c r="I657" s="13">
        <v>846</v>
      </c>
      <c r="J657" s="14">
        <v>17774</v>
      </c>
      <c r="K657" s="14">
        <v>25522</v>
      </c>
      <c r="L657" s="14">
        <v>6380</v>
      </c>
      <c r="M657" s="14">
        <v>5013</v>
      </c>
      <c r="N657" s="14">
        <v>330872</v>
      </c>
      <c r="O657" s="14">
        <v>385561</v>
      </c>
    </row>
    <row r="658" spans="1:15" x14ac:dyDescent="0.25">
      <c r="A658" s="479"/>
      <c r="B658" s="10" t="s">
        <v>23</v>
      </c>
      <c r="C658" s="11" t="s">
        <v>22</v>
      </c>
      <c r="D658" s="13">
        <v>22</v>
      </c>
      <c r="E658" s="13">
        <v>33</v>
      </c>
      <c r="F658" s="13">
        <v>26</v>
      </c>
      <c r="G658" s="13">
        <v>8</v>
      </c>
      <c r="H658" s="13">
        <v>674</v>
      </c>
      <c r="I658" s="13">
        <v>763</v>
      </c>
      <c r="J658" s="14">
        <v>9905</v>
      </c>
      <c r="K658" s="14">
        <v>14857</v>
      </c>
      <c r="L658" s="14">
        <v>11706</v>
      </c>
      <c r="M658" s="14">
        <v>3602</v>
      </c>
      <c r="N658" s="14">
        <v>303447</v>
      </c>
      <c r="O658" s="14">
        <v>343517</v>
      </c>
    </row>
    <row r="659" spans="1:15" x14ac:dyDescent="0.25">
      <c r="A659" s="479"/>
      <c r="B659" s="10" t="s">
        <v>24</v>
      </c>
      <c r="C659" s="11" t="s">
        <v>21</v>
      </c>
      <c r="D659" s="13">
        <v>40</v>
      </c>
      <c r="E659" s="13">
        <v>195</v>
      </c>
      <c r="F659" s="13">
        <v>42</v>
      </c>
      <c r="G659" s="13">
        <v>15</v>
      </c>
      <c r="H659" s="14">
        <v>2104</v>
      </c>
      <c r="I659" s="14">
        <v>2396</v>
      </c>
      <c r="J659" s="14">
        <v>12620</v>
      </c>
      <c r="K659" s="14">
        <v>61525</v>
      </c>
      <c r="L659" s="14">
        <v>13251</v>
      </c>
      <c r="M659" s="14">
        <v>4733</v>
      </c>
      <c r="N659" s="14">
        <v>663837</v>
      </c>
      <c r="O659" s="14">
        <v>755966</v>
      </c>
    </row>
    <row r="660" spans="1:15" x14ac:dyDescent="0.25">
      <c r="A660" s="479"/>
      <c r="B660" s="10" t="s">
        <v>24</v>
      </c>
      <c r="C660" s="11" t="s">
        <v>22</v>
      </c>
      <c r="D660" s="13">
        <v>47</v>
      </c>
      <c r="E660" s="13">
        <v>212</v>
      </c>
      <c r="F660" s="13">
        <v>36</v>
      </c>
      <c r="G660" s="13">
        <v>8</v>
      </c>
      <c r="H660" s="14">
        <v>2037</v>
      </c>
      <c r="I660" s="14">
        <v>2340</v>
      </c>
      <c r="J660" s="14">
        <v>15524</v>
      </c>
      <c r="K660" s="14">
        <v>70024</v>
      </c>
      <c r="L660" s="14">
        <v>11891</v>
      </c>
      <c r="M660" s="14">
        <v>2642</v>
      </c>
      <c r="N660" s="14">
        <v>672821</v>
      </c>
      <c r="O660" s="14">
        <v>772902</v>
      </c>
    </row>
    <row r="661" spans="1:15" x14ac:dyDescent="0.25">
      <c r="A661" s="479"/>
      <c r="B661" s="10" t="s">
        <v>25</v>
      </c>
      <c r="C661" s="11" t="s">
        <v>21</v>
      </c>
      <c r="D661" s="13">
        <v>3</v>
      </c>
      <c r="E661" s="13">
        <v>16</v>
      </c>
      <c r="F661" s="13">
        <v>3</v>
      </c>
      <c r="G661" s="12"/>
      <c r="H661" s="13">
        <v>333</v>
      </c>
      <c r="I661" s="13">
        <v>355</v>
      </c>
      <c r="J661" s="13">
        <v>298</v>
      </c>
      <c r="K661" s="14">
        <v>1589</v>
      </c>
      <c r="L661" s="13">
        <v>298</v>
      </c>
      <c r="M661" s="12"/>
      <c r="N661" s="14">
        <v>33064</v>
      </c>
      <c r="O661" s="14">
        <v>35249</v>
      </c>
    </row>
    <row r="662" spans="1:15" x14ac:dyDescent="0.25">
      <c r="A662" s="479"/>
      <c r="B662" s="10" t="s">
        <v>25</v>
      </c>
      <c r="C662" s="11" t="s">
        <v>22</v>
      </c>
      <c r="D662" s="13">
        <v>6</v>
      </c>
      <c r="E662" s="13">
        <v>11</v>
      </c>
      <c r="F662" s="13">
        <v>6</v>
      </c>
      <c r="G662" s="13">
        <v>1</v>
      </c>
      <c r="H662" s="13">
        <v>258</v>
      </c>
      <c r="I662" s="13">
        <v>282</v>
      </c>
      <c r="J662" s="14">
        <v>1162</v>
      </c>
      <c r="K662" s="14">
        <v>2130</v>
      </c>
      <c r="L662" s="14">
        <v>1162</v>
      </c>
      <c r="M662" s="13">
        <v>194</v>
      </c>
      <c r="N662" s="14">
        <v>49968</v>
      </c>
      <c r="O662" s="14">
        <v>54616</v>
      </c>
    </row>
    <row r="663" spans="1:15" x14ac:dyDescent="0.25">
      <c r="A663" s="479"/>
      <c r="B663" s="10" t="s">
        <v>26</v>
      </c>
      <c r="C663" s="11" t="s">
        <v>21</v>
      </c>
      <c r="D663" s="13">
        <v>144</v>
      </c>
      <c r="E663" s="13">
        <v>411</v>
      </c>
      <c r="F663" s="13">
        <v>133</v>
      </c>
      <c r="G663" s="13">
        <v>25</v>
      </c>
      <c r="H663" s="14">
        <v>5859</v>
      </c>
      <c r="I663" s="14">
        <v>6572</v>
      </c>
      <c r="J663" s="14">
        <v>14108</v>
      </c>
      <c r="K663" s="14">
        <v>40267</v>
      </c>
      <c r="L663" s="14">
        <v>13030</v>
      </c>
      <c r="M663" s="14">
        <v>2449</v>
      </c>
      <c r="N663" s="14">
        <v>574020</v>
      </c>
      <c r="O663" s="14">
        <v>643874</v>
      </c>
    </row>
    <row r="664" spans="1:15" x14ac:dyDescent="0.25">
      <c r="A664" s="479"/>
      <c r="B664" s="10" t="s">
        <v>27</v>
      </c>
      <c r="C664" s="11" t="s">
        <v>22</v>
      </c>
      <c r="D664" s="13">
        <v>153</v>
      </c>
      <c r="E664" s="13">
        <v>550</v>
      </c>
      <c r="F664" s="13">
        <v>113</v>
      </c>
      <c r="G664" s="13">
        <v>30</v>
      </c>
      <c r="H664" s="14">
        <v>5645</v>
      </c>
      <c r="I664" s="14">
        <v>6491</v>
      </c>
      <c r="J664" s="14">
        <v>30551</v>
      </c>
      <c r="K664" s="14">
        <v>109823</v>
      </c>
      <c r="L664" s="14">
        <v>22564</v>
      </c>
      <c r="M664" s="14">
        <v>5990</v>
      </c>
      <c r="N664" s="14">
        <v>1127180</v>
      </c>
      <c r="O664" s="14">
        <v>1296108</v>
      </c>
    </row>
    <row r="665" spans="1:15" x14ac:dyDescent="0.25">
      <c r="A665" s="479"/>
      <c r="B665" s="10" t="s">
        <v>28</v>
      </c>
      <c r="C665" s="11" t="s">
        <v>21</v>
      </c>
      <c r="D665" s="13">
        <v>13</v>
      </c>
      <c r="E665" s="13">
        <v>172</v>
      </c>
      <c r="F665" s="13">
        <v>11</v>
      </c>
      <c r="G665" s="13">
        <v>1</v>
      </c>
      <c r="H665" s="14">
        <v>1719</v>
      </c>
      <c r="I665" s="14">
        <v>1916</v>
      </c>
      <c r="J665" s="14">
        <v>2212</v>
      </c>
      <c r="K665" s="14">
        <v>29264</v>
      </c>
      <c r="L665" s="14">
        <v>1872</v>
      </c>
      <c r="M665" s="13">
        <v>170</v>
      </c>
      <c r="N665" s="14">
        <v>292474</v>
      </c>
      <c r="O665" s="14">
        <v>325992</v>
      </c>
    </row>
    <row r="666" spans="1:15" x14ac:dyDescent="0.25">
      <c r="A666" s="479"/>
      <c r="B666" s="10" t="s">
        <v>29</v>
      </c>
      <c r="C666" s="11" t="s">
        <v>22</v>
      </c>
      <c r="D666" s="13">
        <v>34</v>
      </c>
      <c r="E666" s="13">
        <v>385</v>
      </c>
      <c r="F666" s="13">
        <v>22</v>
      </c>
      <c r="G666" s="13">
        <v>5</v>
      </c>
      <c r="H666" s="14">
        <v>4181</v>
      </c>
      <c r="I666" s="14">
        <v>4627</v>
      </c>
      <c r="J666" s="14">
        <v>7417</v>
      </c>
      <c r="K666" s="14">
        <v>83991</v>
      </c>
      <c r="L666" s="14">
        <v>4799</v>
      </c>
      <c r="M666" s="14">
        <v>1091</v>
      </c>
      <c r="N666" s="14">
        <v>912121</v>
      </c>
      <c r="O666" s="14">
        <v>1009419</v>
      </c>
    </row>
    <row r="667" spans="1:15" x14ac:dyDescent="0.25">
      <c r="A667" s="479"/>
      <c r="B667" s="480" t="s">
        <v>18</v>
      </c>
      <c r="C667" s="480"/>
      <c r="D667" s="13">
        <v>531</v>
      </c>
      <c r="E667" s="14">
        <v>2045</v>
      </c>
      <c r="F667" s="13">
        <v>414</v>
      </c>
      <c r="G667" s="13">
        <v>106</v>
      </c>
      <c r="H667" s="14">
        <v>23791</v>
      </c>
      <c r="I667" s="158">
        <v>26887</v>
      </c>
      <c r="J667" s="14">
        <v>126370</v>
      </c>
      <c r="K667" s="14">
        <v>440989</v>
      </c>
      <c r="L667" s="14">
        <v>90892</v>
      </c>
      <c r="M667" s="14">
        <v>26868</v>
      </c>
      <c r="N667" s="14">
        <v>5085568</v>
      </c>
      <c r="O667" s="160">
        <v>5770687</v>
      </c>
    </row>
    <row r="668" spans="1:15" x14ac:dyDescent="0.25">
      <c r="A668" s="479" t="s">
        <v>80</v>
      </c>
      <c r="B668" s="10" t="s">
        <v>20</v>
      </c>
      <c r="C668" s="11" t="s">
        <v>21</v>
      </c>
      <c r="D668" s="13">
        <v>2</v>
      </c>
      <c r="E668" s="13">
        <v>1</v>
      </c>
      <c r="F668" s="13">
        <v>56</v>
      </c>
      <c r="G668" s="13">
        <v>19</v>
      </c>
      <c r="H668" s="12"/>
      <c r="I668" s="13">
        <v>78</v>
      </c>
      <c r="J668" s="14">
        <v>1030</v>
      </c>
      <c r="K668" s="13">
        <v>515</v>
      </c>
      <c r="L668" s="14">
        <v>28839</v>
      </c>
      <c r="M668" s="14">
        <v>9785</v>
      </c>
      <c r="N668" s="12"/>
      <c r="O668" s="14">
        <v>40169</v>
      </c>
    </row>
    <row r="669" spans="1:15" x14ac:dyDescent="0.25">
      <c r="A669" s="479"/>
      <c r="B669" s="10" t="s">
        <v>20</v>
      </c>
      <c r="C669" s="11" t="s">
        <v>22</v>
      </c>
      <c r="D669" s="12"/>
      <c r="E669" s="12"/>
      <c r="F669" s="13">
        <v>48</v>
      </c>
      <c r="G669" s="13">
        <v>27</v>
      </c>
      <c r="H669" s="12"/>
      <c r="I669" s="13">
        <v>75</v>
      </c>
      <c r="J669" s="12"/>
      <c r="K669" s="12"/>
      <c r="L669" s="14">
        <v>23351</v>
      </c>
      <c r="M669" s="14">
        <v>13135</v>
      </c>
      <c r="N669" s="12"/>
      <c r="O669" s="14">
        <v>36486</v>
      </c>
    </row>
    <row r="670" spans="1:15" x14ac:dyDescent="0.25">
      <c r="A670" s="479"/>
      <c r="B670" s="10" t="s">
        <v>23</v>
      </c>
      <c r="C670" s="11" t="s">
        <v>21</v>
      </c>
      <c r="D670" s="13">
        <v>16</v>
      </c>
      <c r="E670" s="13">
        <v>7</v>
      </c>
      <c r="F670" s="13">
        <v>262</v>
      </c>
      <c r="G670" s="13">
        <v>185</v>
      </c>
      <c r="H670" s="12"/>
      <c r="I670" s="13">
        <v>470</v>
      </c>
      <c r="J670" s="14">
        <v>7416</v>
      </c>
      <c r="K670" s="14">
        <v>3244</v>
      </c>
      <c r="L670" s="14">
        <v>121435</v>
      </c>
      <c r="M670" s="14">
        <v>85746</v>
      </c>
      <c r="N670" s="12"/>
      <c r="O670" s="14">
        <v>217841</v>
      </c>
    </row>
    <row r="671" spans="1:15" x14ac:dyDescent="0.25">
      <c r="A671" s="479"/>
      <c r="B671" s="10" t="s">
        <v>23</v>
      </c>
      <c r="C671" s="11" t="s">
        <v>22</v>
      </c>
      <c r="D671" s="13">
        <v>13</v>
      </c>
      <c r="E671" s="13">
        <v>2</v>
      </c>
      <c r="F671" s="13">
        <v>215</v>
      </c>
      <c r="G671" s="13">
        <v>187</v>
      </c>
      <c r="H671" s="13">
        <v>1</v>
      </c>
      <c r="I671" s="13">
        <v>418</v>
      </c>
      <c r="J671" s="14">
        <v>5952</v>
      </c>
      <c r="K671" s="13">
        <v>916</v>
      </c>
      <c r="L671" s="14">
        <v>98442</v>
      </c>
      <c r="M671" s="14">
        <v>85622</v>
      </c>
      <c r="N671" s="13">
        <v>458</v>
      </c>
      <c r="O671" s="14">
        <v>191390</v>
      </c>
    </row>
    <row r="672" spans="1:15" x14ac:dyDescent="0.25">
      <c r="A672" s="479"/>
      <c r="B672" s="10" t="s">
        <v>24</v>
      </c>
      <c r="C672" s="11" t="s">
        <v>21</v>
      </c>
      <c r="D672" s="13">
        <v>24</v>
      </c>
      <c r="E672" s="13">
        <v>11</v>
      </c>
      <c r="F672" s="13">
        <v>671</v>
      </c>
      <c r="G672" s="13">
        <v>772</v>
      </c>
      <c r="H672" s="13">
        <v>6</v>
      </c>
      <c r="I672" s="14">
        <v>1484</v>
      </c>
      <c r="J672" s="14">
        <v>7701</v>
      </c>
      <c r="K672" s="14">
        <v>3530</v>
      </c>
      <c r="L672" s="14">
        <v>215307</v>
      </c>
      <c r="M672" s="14">
        <v>247716</v>
      </c>
      <c r="N672" s="14">
        <v>1925</v>
      </c>
      <c r="O672" s="14">
        <v>476179</v>
      </c>
    </row>
    <row r="673" spans="1:15" x14ac:dyDescent="0.25">
      <c r="A673" s="479"/>
      <c r="B673" s="10" t="s">
        <v>24</v>
      </c>
      <c r="C673" s="11" t="s">
        <v>22</v>
      </c>
      <c r="D673" s="13">
        <v>17</v>
      </c>
      <c r="E673" s="13">
        <v>8</v>
      </c>
      <c r="F673" s="13">
        <v>620</v>
      </c>
      <c r="G673" s="13">
        <v>722</v>
      </c>
      <c r="H673" s="13">
        <v>1</v>
      </c>
      <c r="I673" s="14">
        <v>1368</v>
      </c>
      <c r="J673" s="14">
        <v>5711</v>
      </c>
      <c r="K673" s="14">
        <v>2687</v>
      </c>
      <c r="L673" s="14">
        <v>208267</v>
      </c>
      <c r="M673" s="14">
        <v>242531</v>
      </c>
      <c r="N673" s="13">
        <v>336</v>
      </c>
      <c r="O673" s="14">
        <v>459532</v>
      </c>
    </row>
    <row r="674" spans="1:15" x14ac:dyDescent="0.25">
      <c r="A674" s="479"/>
      <c r="B674" s="10" t="s">
        <v>25</v>
      </c>
      <c r="C674" s="11" t="s">
        <v>21</v>
      </c>
      <c r="D674" s="13">
        <v>3</v>
      </c>
      <c r="E674" s="13">
        <v>5</v>
      </c>
      <c r="F674" s="13">
        <v>141</v>
      </c>
      <c r="G674" s="13">
        <v>141</v>
      </c>
      <c r="H674" s="13">
        <v>1</v>
      </c>
      <c r="I674" s="13">
        <v>291</v>
      </c>
      <c r="J674" s="13">
        <v>303</v>
      </c>
      <c r="K674" s="13">
        <v>505</v>
      </c>
      <c r="L674" s="14">
        <v>14238</v>
      </c>
      <c r="M674" s="14">
        <v>14238</v>
      </c>
      <c r="N674" s="13">
        <v>101</v>
      </c>
      <c r="O674" s="14">
        <v>29385</v>
      </c>
    </row>
    <row r="675" spans="1:15" x14ac:dyDescent="0.25">
      <c r="A675" s="479"/>
      <c r="B675" s="10" t="s">
        <v>25</v>
      </c>
      <c r="C675" s="11" t="s">
        <v>22</v>
      </c>
      <c r="D675" s="13">
        <v>5</v>
      </c>
      <c r="E675" s="12"/>
      <c r="F675" s="13">
        <v>87</v>
      </c>
      <c r="G675" s="13">
        <v>59</v>
      </c>
      <c r="H675" s="13">
        <v>1</v>
      </c>
      <c r="I675" s="13">
        <v>152</v>
      </c>
      <c r="J675" s="13">
        <v>985</v>
      </c>
      <c r="K675" s="12"/>
      <c r="L675" s="14">
        <v>17136</v>
      </c>
      <c r="M675" s="14">
        <v>11621</v>
      </c>
      <c r="N675" s="13">
        <v>197</v>
      </c>
      <c r="O675" s="14">
        <v>29939</v>
      </c>
    </row>
    <row r="676" spans="1:15" x14ac:dyDescent="0.25">
      <c r="A676" s="479"/>
      <c r="B676" s="10" t="s">
        <v>26</v>
      </c>
      <c r="C676" s="11" t="s">
        <v>21</v>
      </c>
      <c r="D676" s="13">
        <v>147</v>
      </c>
      <c r="E676" s="13">
        <v>93</v>
      </c>
      <c r="F676" s="14">
        <v>2713</v>
      </c>
      <c r="G676" s="14">
        <v>2694</v>
      </c>
      <c r="H676" s="13">
        <v>17</v>
      </c>
      <c r="I676" s="14">
        <v>5664</v>
      </c>
      <c r="J676" s="14">
        <v>14647</v>
      </c>
      <c r="K676" s="14">
        <v>9266</v>
      </c>
      <c r="L676" s="14">
        <v>270318</v>
      </c>
      <c r="M676" s="14">
        <v>268425</v>
      </c>
      <c r="N676" s="14">
        <v>1694</v>
      </c>
      <c r="O676" s="14">
        <v>564350</v>
      </c>
    </row>
    <row r="677" spans="1:15" x14ac:dyDescent="0.25">
      <c r="A677" s="479"/>
      <c r="B677" s="10" t="s">
        <v>27</v>
      </c>
      <c r="C677" s="11" t="s">
        <v>22</v>
      </c>
      <c r="D677" s="13">
        <v>112</v>
      </c>
      <c r="E677" s="13">
        <v>45</v>
      </c>
      <c r="F677" s="14">
        <v>2142</v>
      </c>
      <c r="G677" s="14">
        <v>2143</v>
      </c>
      <c r="H677" s="13">
        <v>10</v>
      </c>
      <c r="I677" s="14">
        <v>4452</v>
      </c>
      <c r="J677" s="14">
        <v>22744</v>
      </c>
      <c r="K677" s="14">
        <v>9138</v>
      </c>
      <c r="L677" s="14">
        <v>434980</v>
      </c>
      <c r="M677" s="14">
        <v>435183</v>
      </c>
      <c r="N677" s="14">
        <v>2031</v>
      </c>
      <c r="O677" s="14">
        <v>904076</v>
      </c>
    </row>
    <row r="678" spans="1:15" x14ac:dyDescent="0.25">
      <c r="A678" s="479"/>
      <c r="B678" s="10" t="s">
        <v>28</v>
      </c>
      <c r="C678" s="11" t="s">
        <v>21</v>
      </c>
      <c r="D678" s="13">
        <v>16</v>
      </c>
      <c r="E678" s="13">
        <v>5</v>
      </c>
      <c r="F678" s="13">
        <v>853</v>
      </c>
      <c r="G678" s="13">
        <v>755</v>
      </c>
      <c r="H678" s="13">
        <v>1</v>
      </c>
      <c r="I678" s="14">
        <v>1630</v>
      </c>
      <c r="J678" s="14">
        <v>2769</v>
      </c>
      <c r="K678" s="13">
        <v>865</v>
      </c>
      <c r="L678" s="14">
        <v>147598</v>
      </c>
      <c r="M678" s="14">
        <v>130641</v>
      </c>
      <c r="N678" s="13">
        <v>173</v>
      </c>
      <c r="O678" s="14">
        <v>282046</v>
      </c>
    </row>
    <row r="679" spans="1:15" x14ac:dyDescent="0.25">
      <c r="A679" s="479"/>
      <c r="B679" s="10" t="s">
        <v>29</v>
      </c>
      <c r="C679" s="11" t="s">
        <v>22</v>
      </c>
      <c r="D679" s="13">
        <v>27</v>
      </c>
      <c r="E679" s="13">
        <v>11</v>
      </c>
      <c r="F679" s="14">
        <v>1928</v>
      </c>
      <c r="G679" s="14">
        <v>1620</v>
      </c>
      <c r="H679" s="13">
        <v>3</v>
      </c>
      <c r="I679" s="14">
        <v>3589</v>
      </c>
      <c r="J679" s="14">
        <v>5990</v>
      </c>
      <c r="K679" s="14">
        <v>2441</v>
      </c>
      <c r="L679" s="14">
        <v>427760</v>
      </c>
      <c r="M679" s="14">
        <v>359425</v>
      </c>
      <c r="N679" s="13">
        <v>666</v>
      </c>
      <c r="O679" s="14">
        <v>796282</v>
      </c>
    </row>
    <row r="680" spans="1:15" x14ac:dyDescent="0.25">
      <c r="A680" s="479"/>
      <c r="B680" s="480" t="s">
        <v>18</v>
      </c>
      <c r="C680" s="480"/>
      <c r="D680" s="13">
        <v>382</v>
      </c>
      <c r="E680" s="13">
        <v>188</v>
      </c>
      <c r="F680" s="14">
        <v>9736</v>
      </c>
      <c r="G680" s="14">
        <v>9324</v>
      </c>
      <c r="H680" s="13">
        <v>41</v>
      </c>
      <c r="I680" s="158">
        <v>19671</v>
      </c>
      <c r="J680" s="14">
        <v>75248</v>
      </c>
      <c r="K680" s="14">
        <v>33107</v>
      </c>
      <c r="L680" s="14">
        <v>2007671</v>
      </c>
      <c r="M680" s="14">
        <v>1904068</v>
      </c>
      <c r="N680" s="14">
        <v>7581</v>
      </c>
      <c r="O680" s="160">
        <v>4027675</v>
      </c>
    </row>
    <row r="681" spans="1:15" x14ac:dyDescent="0.25">
      <c r="A681" s="479" t="s">
        <v>81</v>
      </c>
      <c r="B681" s="10" t="s">
        <v>20</v>
      </c>
      <c r="C681" s="11" t="s">
        <v>21</v>
      </c>
      <c r="D681" s="13">
        <v>1</v>
      </c>
      <c r="E681" s="13">
        <v>1</v>
      </c>
      <c r="F681" s="13">
        <v>34</v>
      </c>
      <c r="G681" s="13">
        <v>30</v>
      </c>
      <c r="H681" s="12"/>
      <c r="I681" s="13">
        <v>66</v>
      </c>
      <c r="J681" s="13">
        <v>524</v>
      </c>
      <c r="K681" s="13">
        <v>524</v>
      </c>
      <c r="L681" s="14">
        <v>17820</v>
      </c>
      <c r="M681" s="14">
        <v>15723</v>
      </c>
      <c r="N681" s="12"/>
      <c r="O681" s="14">
        <v>34591</v>
      </c>
    </row>
    <row r="682" spans="1:15" x14ac:dyDescent="0.25">
      <c r="A682" s="479"/>
      <c r="B682" s="10" t="s">
        <v>20</v>
      </c>
      <c r="C682" s="11" t="s">
        <v>22</v>
      </c>
      <c r="D682" s="12"/>
      <c r="E682" s="12"/>
      <c r="F682" s="13">
        <v>37</v>
      </c>
      <c r="G682" s="13">
        <v>28</v>
      </c>
      <c r="H682" s="12"/>
      <c r="I682" s="13">
        <v>65</v>
      </c>
      <c r="J682" s="12"/>
      <c r="K682" s="12"/>
      <c r="L682" s="14">
        <v>18318</v>
      </c>
      <c r="M682" s="14">
        <v>13863</v>
      </c>
      <c r="N682" s="12"/>
      <c r="O682" s="14">
        <v>32181</v>
      </c>
    </row>
    <row r="683" spans="1:15" x14ac:dyDescent="0.25">
      <c r="A683" s="479"/>
      <c r="B683" s="10" t="s">
        <v>23</v>
      </c>
      <c r="C683" s="11" t="s">
        <v>21</v>
      </c>
      <c r="D683" s="13">
        <v>19</v>
      </c>
      <c r="E683" s="13">
        <v>3</v>
      </c>
      <c r="F683" s="13">
        <v>190</v>
      </c>
      <c r="G683" s="13">
        <v>224</v>
      </c>
      <c r="H683" s="13">
        <v>1</v>
      </c>
      <c r="I683" s="13">
        <v>437</v>
      </c>
      <c r="J683" s="14">
        <v>8962</v>
      </c>
      <c r="K683" s="14">
        <v>1415</v>
      </c>
      <c r="L683" s="14">
        <v>89622</v>
      </c>
      <c r="M683" s="14">
        <v>105660</v>
      </c>
      <c r="N683" s="13">
        <v>472</v>
      </c>
      <c r="O683" s="14">
        <v>206131</v>
      </c>
    </row>
    <row r="684" spans="1:15" x14ac:dyDescent="0.25">
      <c r="A684" s="479"/>
      <c r="B684" s="10" t="s">
        <v>23</v>
      </c>
      <c r="C684" s="11" t="s">
        <v>22</v>
      </c>
      <c r="D684" s="13">
        <v>12</v>
      </c>
      <c r="E684" s="13">
        <v>3</v>
      </c>
      <c r="F684" s="13">
        <v>131</v>
      </c>
      <c r="G684" s="13">
        <v>240</v>
      </c>
      <c r="H684" s="13">
        <v>2</v>
      </c>
      <c r="I684" s="13">
        <v>388</v>
      </c>
      <c r="J684" s="14">
        <v>5592</v>
      </c>
      <c r="K684" s="14">
        <v>1398</v>
      </c>
      <c r="L684" s="14">
        <v>61043</v>
      </c>
      <c r="M684" s="14">
        <v>111834</v>
      </c>
      <c r="N684" s="13">
        <v>932</v>
      </c>
      <c r="O684" s="14">
        <v>180799</v>
      </c>
    </row>
    <row r="685" spans="1:15" x14ac:dyDescent="0.25">
      <c r="A685" s="479"/>
      <c r="B685" s="10" t="s">
        <v>24</v>
      </c>
      <c r="C685" s="11" t="s">
        <v>21</v>
      </c>
      <c r="D685" s="13">
        <v>20</v>
      </c>
      <c r="E685" s="13">
        <v>7</v>
      </c>
      <c r="F685" s="13">
        <v>601</v>
      </c>
      <c r="G685" s="13">
        <v>573</v>
      </c>
      <c r="H685" s="13">
        <v>2</v>
      </c>
      <c r="I685" s="14">
        <v>1203</v>
      </c>
      <c r="J685" s="14">
        <v>6531</v>
      </c>
      <c r="K685" s="14">
        <v>2286</v>
      </c>
      <c r="L685" s="14">
        <v>196259</v>
      </c>
      <c r="M685" s="14">
        <v>187116</v>
      </c>
      <c r="N685" s="13">
        <v>653</v>
      </c>
      <c r="O685" s="14">
        <v>392845</v>
      </c>
    </row>
    <row r="686" spans="1:15" x14ac:dyDescent="0.25">
      <c r="A686" s="479"/>
      <c r="B686" s="10" t="s">
        <v>24</v>
      </c>
      <c r="C686" s="11" t="s">
        <v>22</v>
      </c>
      <c r="D686" s="13">
        <v>22</v>
      </c>
      <c r="E686" s="13">
        <v>16</v>
      </c>
      <c r="F686" s="13">
        <v>590</v>
      </c>
      <c r="G686" s="13">
        <v>550</v>
      </c>
      <c r="H686" s="13">
        <v>3</v>
      </c>
      <c r="I686" s="14">
        <v>1181</v>
      </c>
      <c r="J686" s="14">
        <v>7521</v>
      </c>
      <c r="K686" s="14">
        <v>5470</v>
      </c>
      <c r="L686" s="14">
        <v>201698</v>
      </c>
      <c r="M686" s="14">
        <v>188023</v>
      </c>
      <c r="N686" s="14">
        <v>1026</v>
      </c>
      <c r="O686" s="14">
        <v>403738</v>
      </c>
    </row>
    <row r="687" spans="1:15" x14ac:dyDescent="0.25">
      <c r="A687" s="479"/>
      <c r="B687" s="10" t="s">
        <v>25</v>
      </c>
      <c r="C687" s="11" t="s">
        <v>21</v>
      </c>
      <c r="D687" s="13">
        <v>2</v>
      </c>
      <c r="E687" s="12"/>
      <c r="F687" s="13">
        <v>117</v>
      </c>
      <c r="G687" s="13">
        <v>76</v>
      </c>
      <c r="H687" s="12"/>
      <c r="I687" s="13">
        <v>195</v>
      </c>
      <c r="J687" s="13">
        <v>206</v>
      </c>
      <c r="K687" s="12"/>
      <c r="L687" s="14">
        <v>12024</v>
      </c>
      <c r="M687" s="14">
        <v>7810</v>
      </c>
      <c r="N687" s="12"/>
      <c r="O687" s="14">
        <v>20040</v>
      </c>
    </row>
    <row r="688" spans="1:15" x14ac:dyDescent="0.25">
      <c r="A688" s="479"/>
      <c r="B688" s="10" t="s">
        <v>25</v>
      </c>
      <c r="C688" s="11" t="s">
        <v>22</v>
      </c>
      <c r="D688" s="13">
        <v>3</v>
      </c>
      <c r="E688" s="13">
        <v>2</v>
      </c>
      <c r="F688" s="13">
        <v>78</v>
      </c>
      <c r="G688" s="13">
        <v>59</v>
      </c>
      <c r="H688" s="13">
        <v>1</v>
      </c>
      <c r="I688" s="13">
        <v>143</v>
      </c>
      <c r="J688" s="13">
        <v>601</v>
      </c>
      <c r="K688" s="13">
        <v>401</v>
      </c>
      <c r="L688" s="14">
        <v>15635</v>
      </c>
      <c r="M688" s="14">
        <v>11827</v>
      </c>
      <c r="N688" s="13">
        <v>200</v>
      </c>
      <c r="O688" s="14">
        <v>28664</v>
      </c>
    </row>
    <row r="689" spans="1:15" x14ac:dyDescent="0.25">
      <c r="A689" s="479"/>
      <c r="B689" s="10" t="s">
        <v>26</v>
      </c>
      <c r="C689" s="11" t="s">
        <v>21</v>
      </c>
      <c r="D689" s="13">
        <v>164</v>
      </c>
      <c r="E689" s="13">
        <v>165</v>
      </c>
      <c r="F689" s="14">
        <v>2123</v>
      </c>
      <c r="G689" s="14">
        <v>2367</v>
      </c>
      <c r="H689" s="13">
        <v>37</v>
      </c>
      <c r="I689" s="14">
        <v>4856</v>
      </c>
      <c r="J689" s="14">
        <v>16630</v>
      </c>
      <c r="K689" s="14">
        <v>16731</v>
      </c>
      <c r="L689" s="14">
        <v>215275</v>
      </c>
      <c r="M689" s="14">
        <v>240017</v>
      </c>
      <c r="N689" s="14">
        <v>3752</v>
      </c>
      <c r="O689" s="14">
        <v>492405</v>
      </c>
    </row>
    <row r="690" spans="1:15" x14ac:dyDescent="0.25">
      <c r="A690" s="479"/>
      <c r="B690" s="10" t="s">
        <v>27</v>
      </c>
      <c r="C690" s="11" t="s">
        <v>22</v>
      </c>
      <c r="D690" s="13">
        <v>112</v>
      </c>
      <c r="E690" s="13">
        <v>57</v>
      </c>
      <c r="F690" s="14">
        <v>1761</v>
      </c>
      <c r="G690" s="14">
        <v>1851</v>
      </c>
      <c r="H690" s="13">
        <v>18</v>
      </c>
      <c r="I690" s="14">
        <v>3799</v>
      </c>
      <c r="J690" s="14">
        <v>23147</v>
      </c>
      <c r="K690" s="14">
        <v>11780</v>
      </c>
      <c r="L690" s="14">
        <v>363939</v>
      </c>
      <c r="M690" s="14">
        <v>382539</v>
      </c>
      <c r="N690" s="14">
        <v>3720</v>
      </c>
      <c r="O690" s="14">
        <v>785125</v>
      </c>
    </row>
    <row r="691" spans="1:15" x14ac:dyDescent="0.25">
      <c r="A691" s="479"/>
      <c r="B691" s="10" t="s">
        <v>28</v>
      </c>
      <c r="C691" s="11" t="s">
        <v>21</v>
      </c>
      <c r="D691" s="13">
        <v>13</v>
      </c>
      <c r="E691" s="13">
        <v>19</v>
      </c>
      <c r="F691" s="13">
        <v>752</v>
      </c>
      <c r="G691" s="13">
        <v>853</v>
      </c>
      <c r="H691" s="13">
        <v>3</v>
      </c>
      <c r="I691" s="14">
        <v>1640</v>
      </c>
      <c r="J691" s="14">
        <v>2289</v>
      </c>
      <c r="K691" s="14">
        <v>3346</v>
      </c>
      <c r="L691" s="14">
        <v>132425</v>
      </c>
      <c r="M691" s="14">
        <v>150211</v>
      </c>
      <c r="N691" s="13">
        <v>528</v>
      </c>
      <c r="O691" s="14">
        <v>288799</v>
      </c>
    </row>
    <row r="692" spans="1:15" x14ac:dyDescent="0.25">
      <c r="A692" s="479"/>
      <c r="B692" s="10" t="s">
        <v>29</v>
      </c>
      <c r="C692" s="11" t="s">
        <v>22</v>
      </c>
      <c r="D692" s="13">
        <v>30</v>
      </c>
      <c r="E692" s="13">
        <v>16</v>
      </c>
      <c r="F692" s="14">
        <v>1629</v>
      </c>
      <c r="G692" s="14">
        <v>1938</v>
      </c>
      <c r="H692" s="13">
        <v>3</v>
      </c>
      <c r="I692" s="14">
        <v>3616</v>
      </c>
      <c r="J692" s="14">
        <v>6774</v>
      </c>
      <c r="K692" s="14">
        <v>3613</v>
      </c>
      <c r="L692" s="14">
        <v>367819</v>
      </c>
      <c r="M692" s="14">
        <v>437589</v>
      </c>
      <c r="N692" s="13">
        <v>677</v>
      </c>
      <c r="O692" s="14">
        <v>816472</v>
      </c>
    </row>
    <row r="693" spans="1:15" x14ac:dyDescent="0.25">
      <c r="A693" s="479"/>
      <c r="B693" s="480" t="s">
        <v>18</v>
      </c>
      <c r="C693" s="480"/>
      <c r="D693" s="13">
        <v>398</v>
      </c>
      <c r="E693" s="13">
        <v>289</v>
      </c>
      <c r="F693" s="14">
        <v>8043</v>
      </c>
      <c r="G693" s="14">
        <v>8789</v>
      </c>
      <c r="H693" s="13">
        <v>70</v>
      </c>
      <c r="I693" s="158">
        <v>17589</v>
      </c>
      <c r="J693" s="14">
        <v>78777</v>
      </c>
      <c r="K693" s="14">
        <v>46964</v>
      </c>
      <c r="L693" s="14">
        <v>1691877</v>
      </c>
      <c r="M693" s="14">
        <v>1852212</v>
      </c>
      <c r="N693" s="14">
        <v>11960</v>
      </c>
      <c r="O693" s="160">
        <v>3681790</v>
      </c>
    </row>
    <row r="694" spans="1:15" x14ac:dyDescent="0.25">
      <c r="A694" s="479" t="s">
        <v>82</v>
      </c>
      <c r="B694" s="10" t="s">
        <v>20</v>
      </c>
      <c r="C694" s="11" t="s">
        <v>21</v>
      </c>
      <c r="D694" s="13">
        <v>2</v>
      </c>
      <c r="E694" s="13">
        <v>65</v>
      </c>
      <c r="F694" s="13">
        <v>79</v>
      </c>
      <c r="G694" s="13">
        <v>2</v>
      </c>
      <c r="H694" s="12"/>
      <c r="I694" s="13">
        <v>148</v>
      </c>
      <c r="J694" s="14">
        <v>1013</v>
      </c>
      <c r="K694" s="14">
        <v>32915</v>
      </c>
      <c r="L694" s="14">
        <v>40004</v>
      </c>
      <c r="M694" s="14">
        <v>1013</v>
      </c>
      <c r="N694" s="12"/>
      <c r="O694" s="14">
        <v>74945</v>
      </c>
    </row>
    <row r="695" spans="1:15" x14ac:dyDescent="0.25">
      <c r="A695" s="479"/>
      <c r="B695" s="10" t="s">
        <v>20</v>
      </c>
      <c r="C695" s="11" t="s">
        <v>22</v>
      </c>
      <c r="D695" s="13">
        <v>1</v>
      </c>
      <c r="E695" s="13">
        <v>55</v>
      </c>
      <c r="F695" s="13">
        <v>64</v>
      </c>
      <c r="G695" s="12"/>
      <c r="H695" s="13">
        <v>1</v>
      </c>
      <c r="I695" s="13">
        <v>121</v>
      </c>
      <c r="J695" s="13">
        <v>478</v>
      </c>
      <c r="K695" s="14">
        <v>26309</v>
      </c>
      <c r="L695" s="14">
        <v>30614</v>
      </c>
      <c r="M695" s="12"/>
      <c r="N695" s="13">
        <v>478</v>
      </c>
      <c r="O695" s="14">
        <v>57879</v>
      </c>
    </row>
    <row r="696" spans="1:15" x14ac:dyDescent="0.25">
      <c r="A696" s="479"/>
      <c r="B696" s="10" t="s">
        <v>23</v>
      </c>
      <c r="C696" s="11" t="s">
        <v>21</v>
      </c>
      <c r="D696" s="13">
        <v>12</v>
      </c>
      <c r="E696" s="13">
        <v>752</v>
      </c>
      <c r="F696" s="13">
        <v>229</v>
      </c>
      <c r="G696" s="13">
        <v>11</v>
      </c>
      <c r="H696" s="12"/>
      <c r="I696" s="14">
        <v>1004</v>
      </c>
      <c r="J696" s="14">
        <v>5469</v>
      </c>
      <c r="K696" s="14">
        <v>342721</v>
      </c>
      <c r="L696" s="14">
        <v>104366</v>
      </c>
      <c r="M696" s="14">
        <v>5013</v>
      </c>
      <c r="N696" s="12"/>
      <c r="O696" s="14">
        <v>457569</v>
      </c>
    </row>
    <row r="697" spans="1:15" x14ac:dyDescent="0.25">
      <c r="A697" s="479"/>
      <c r="B697" s="10" t="s">
        <v>23</v>
      </c>
      <c r="C697" s="11" t="s">
        <v>22</v>
      </c>
      <c r="D697" s="13">
        <v>22</v>
      </c>
      <c r="E697" s="13">
        <v>679</v>
      </c>
      <c r="F697" s="13">
        <v>238</v>
      </c>
      <c r="G697" s="13">
        <v>3</v>
      </c>
      <c r="H697" s="13">
        <v>2</v>
      </c>
      <c r="I697" s="13">
        <v>944</v>
      </c>
      <c r="J697" s="14">
        <v>9905</v>
      </c>
      <c r="K697" s="14">
        <v>305698</v>
      </c>
      <c r="L697" s="14">
        <v>107152</v>
      </c>
      <c r="M697" s="14">
        <v>1351</v>
      </c>
      <c r="N697" s="13">
        <v>900</v>
      </c>
      <c r="O697" s="14">
        <v>425006</v>
      </c>
    </row>
    <row r="698" spans="1:15" x14ac:dyDescent="0.25">
      <c r="A698" s="479"/>
      <c r="B698" s="10" t="s">
        <v>24</v>
      </c>
      <c r="C698" s="11" t="s">
        <v>21</v>
      </c>
      <c r="D698" s="13">
        <v>21</v>
      </c>
      <c r="E698" s="14">
        <v>2242</v>
      </c>
      <c r="F698" s="13">
        <v>388</v>
      </c>
      <c r="G698" s="13">
        <v>5</v>
      </c>
      <c r="H698" s="13">
        <v>4</v>
      </c>
      <c r="I698" s="14">
        <v>2660</v>
      </c>
      <c r="J698" s="14">
        <v>6626</v>
      </c>
      <c r="K698" s="14">
        <v>707377</v>
      </c>
      <c r="L698" s="14">
        <v>122419</v>
      </c>
      <c r="M698" s="14">
        <v>1578</v>
      </c>
      <c r="N698" s="14">
        <v>1262</v>
      </c>
      <c r="O698" s="14">
        <v>839262</v>
      </c>
    </row>
    <row r="699" spans="1:15" x14ac:dyDescent="0.25">
      <c r="A699" s="479"/>
      <c r="B699" s="10" t="s">
        <v>24</v>
      </c>
      <c r="C699" s="11" t="s">
        <v>22</v>
      </c>
      <c r="D699" s="13">
        <v>18</v>
      </c>
      <c r="E699" s="14">
        <v>2196</v>
      </c>
      <c r="F699" s="13">
        <v>406</v>
      </c>
      <c r="G699" s="13">
        <v>8</v>
      </c>
      <c r="H699" s="13">
        <v>3</v>
      </c>
      <c r="I699" s="14">
        <v>2631</v>
      </c>
      <c r="J699" s="14">
        <v>5945</v>
      </c>
      <c r="K699" s="14">
        <v>725339</v>
      </c>
      <c r="L699" s="14">
        <v>134102</v>
      </c>
      <c r="M699" s="14">
        <v>2642</v>
      </c>
      <c r="N699" s="13">
        <v>991</v>
      </c>
      <c r="O699" s="14">
        <v>869019</v>
      </c>
    </row>
    <row r="700" spans="1:15" x14ac:dyDescent="0.25">
      <c r="A700" s="479"/>
      <c r="B700" s="10" t="s">
        <v>25</v>
      </c>
      <c r="C700" s="11" t="s">
        <v>21</v>
      </c>
      <c r="D700" s="13">
        <v>4</v>
      </c>
      <c r="E700" s="13">
        <v>413</v>
      </c>
      <c r="F700" s="13">
        <v>61</v>
      </c>
      <c r="G700" s="13">
        <v>2</v>
      </c>
      <c r="H700" s="12"/>
      <c r="I700" s="13">
        <v>480</v>
      </c>
      <c r="J700" s="13">
        <v>397</v>
      </c>
      <c r="K700" s="14">
        <v>41008</v>
      </c>
      <c r="L700" s="14">
        <v>6057</v>
      </c>
      <c r="M700" s="13">
        <v>199</v>
      </c>
      <c r="N700" s="12"/>
      <c r="O700" s="14">
        <v>47661</v>
      </c>
    </row>
    <row r="701" spans="1:15" x14ac:dyDescent="0.25">
      <c r="A701" s="479"/>
      <c r="B701" s="10" t="s">
        <v>25</v>
      </c>
      <c r="C701" s="11" t="s">
        <v>22</v>
      </c>
      <c r="D701" s="13">
        <v>5</v>
      </c>
      <c r="E701" s="13">
        <v>327</v>
      </c>
      <c r="F701" s="13">
        <v>46</v>
      </c>
      <c r="G701" s="13">
        <v>2</v>
      </c>
      <c r="H701" s="13">
        <v>1</v>
      </c>
      <c r="I701" s="13">
        <v>381</v>
      </c>
      <c r="J701" s="13">
        <v>968</v>
      </c>
      <c r="K701" s="14">
        <v>63332</v>
      </c>
      <c r="L701" s="14">
        <v>8909</v>
      </c>
      <c r="M701" s="13">
        <v>387</v>
      </c>
      <c r="N701" s="13">
        <v>194</v>
      </c>
      <c r="O701" s="14">
        <v>73790</v>
      </c>
    </row>
    <row r="702" spans="1:15" x14ac:dyDescent="0.25">
      <c r="A702" s="479"/>
      <c r="B702" s="10" t="s">
        <v>26</v>
      </c>
      <c r="C702" s="11" t="s">
        <v>21</v>
      </c>
      <c r="D702" s="13">
        <v>91</v>
      </c>
      <c r="E702" s="14">
        <v>5967</v>
      </c>
      <c r="F702" s="14">
        <v>1119</v>
      </c>
      <c r="G702" s="13">
        <v>52</v>
      </c>
      <c r="H702" s="13">
        <v>26</v>
      </c>
      <c r="I702" s="14">
        <v>7255</v>
      </c>
      <c r="J702" s="14">
        <v>8915</v>
      </c>
      <c r="K702" s="14">
        <v>584601</v>
      </c>
      <c r="L702" s="14">
        <v>109631</v>
      </c>
      <c r="M702" s="14">
        <v>5095</v>
      </c>
      <c r="N702" s="14">
        <v>2547</v>
      </c>
      <c r="O702" s="14">
        <v>710789</v>
      </c>
    </row>
    <row r="703" spans="1:15" x14ac:dyDescent="0.25">
      <c r="A703" s="479"/>
      <c r="B703" s="10" t="s">
        <v>27</v>
      </c>
      <c r="C703" s="11" t="s">
        <v>22</v>
      </c>
      <c r="D703" s="13">
        <v>92</v>
      </c>
      <c r="E703" s="14">
        <v>6116</v>
      </c>
      <c r="F703" s="14">
        <v>1266</v>
      </c>
      <c r="G703" s="13">
        <v>41</v>
      </c>
      <c r="H703" s="13">
        <v>25</v>
      </c>
      <c r="I703" s="14">
        <v>7540</v>
      </c>
      <c r="J703" s="14">
        <v>18370</v>
      </c>
      <c r="K703" s="14">
        <v>1221228</v>
      </c>
      <c r="L703" s="14">
        <v>252792</v>
      </c>
      <c r="M703" s="14">
        <v>8187</v>
      </c>
      <c r="N703" s="14">
        <v>4992</v>
      </c>
      <c r="O703" s="14">
        <v>1505569</v>
      </c>
    </row>
    <row r="704" spans="1:15" x14ac:dyDescent="0.25">
      <c r="A704" s="479"/>
      <c r="B704" s="10" t="s">
        <v>28</v>
      </c>
      <c r="C704" s="11" t="s">
        <v>21</v>
      </c>
      <c r="D704" s="13">
        <v>5</v>
      </c>
      <c r="E704" s="14">
        <v>1377</v>
      </c>
      <c r="F704" s="13">
        <v>292</v>
      </c>
      <c r="G704" s="13">
        <v>1</v>
      </c>
      <c r="H704" s="13">
        <v>1</v>
      </c>
      <c r="I704" s="14">
        <v>1676</v>
      </c>
      <c r="J704" s="13">
        <v>851</v>
      </c>
      <c r="K704" s="14">
        <v>234285</v>
      </c>
      <c r="L704" s="14">
        <v>49681</v>
      </c>
      <c r="M704" s="13">
        <v>170</v>
      </c>
      <c r="N704" s="13">
        <v>170</v>
      </c>
      <c r="O704" s="14">
        <v>285157</v>
      </c>
    </row>
    <row r="705" spans="1:15" x14ac:dyDescent="0.25">
      <c r="A705" s="479"/>
      <c r="B705" s="10" t="s">
        <v>29</v>
      </c>
      <c r="C705" s="11" t="s">
        <v>22</v>
      </c>
      <c r="D705" s="13">
        <v>14</v>
      </c>
      <c r="E705" s="14">
        <v>3431</v>
      </c>
      <c r="F705" s="13">
        <v>713</v>
      </c>
      <c r="G705" s="13">
        <v>6</v>
      </c>
      <c r="H705" s="13">
        <v>4</v>
      </c>
      <c r="I705" s="14">
        <v>4168</v>
      </c>
      <c r="J705" s="14">
        <v>3054</v>
      </c>
      <c r="K705" s="14">
        <v>748502</v>
      </c>
      <c r="L705" s="14">
        <v>155547</v>
      </c>
      <c r="M705" s="14">
        <v>1309</v>
      </c>
      <c r="N705" s="13">
        <v>873</v>
      </c>
      <c r="O705" s="14">
        <v>909285</v>
      </c>
    </row>
    <row r="706" spans="1:15" x14ac:dyDescent="0.25">
      <c r="A706" s="479"/>
      <c r="B706" s="480" t="s">
        <v>18</v>
      </c>
      <c r="C706" s="480"/>
      <c r="D706" s="13">
        <v>287</v>
      </c>
      <c r="E706" s="14">
        <v>23620</v>
      </c>
      <c r="F706" s="14">
        <v>4901</v>
      </c>
      <c r="G706" s="13">
        <v>133</v>
      </c>
      <c r="H706" s="13">
        <v>67</v>
      </c>
      <c r="I706" s="158">
        <v>29008</v>
      </c>
      <c r="J706" s="14">
        <v>61991</v>
      </c>
      <c r="K706" s="14">
        <v>5033315</v>
      </c>
      <c r="L706" s="14">
        <v>1121274</v>
      </c>
      <c r="M706" s="14">
        <v>26944</v>
      </c>
      <c r="N706" s="14">
        <v>12407</v>
      </c>
      <c r="O706" s="160">
        <v>6255931</v>
      </c>
    </row>
    <row r="707" spans="1:15" x14ac:dyDescent="0.25">
      <c r="A707" s="479" t="s">
        <v>83</v>
      </c>
      <c r="B707" s="10" t="s">
        <v>20</v>
      </c>
      <c r="C707" s="11" t="s">
        <v>21</v>
      </c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 x14ac:dyDescent="0.25">
      <c r="A708" s="479"/>
      <c r="B708" s="10" t="s">
        <v>20</v>
      </c>
      <c r="C708" s="11" t="s">
        <v>22</v>
      </c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 x14ac:dyDescent="0.25">
      <c r="A709" s="479"/>
      <c r="B709" s="10" t="s">
        <v>23</v>
      </c>
      <c r="C709" s="11" t="s">
        <v>21</v>
      </c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 x14ac:dyDescent="0.25">
      <c r="A710" s="479"/>
      <c r="B710" s="10" t="s">
        <v>23</v>
      </c>
      <c r="C710" s="11" t="s">
        <v>22</v>
      </c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 x14ac:dyDescent="0.25">
      <c r="A711" s="479"/>
      <c r="B711" s="10" t="s">
        <v>24</v>
      </c>
      <c r="C711" s="11" t="s">
        <v>21</v>
      </c>
      <c r="D711" s="13">
        <v>191</v>
      </c>
      <c r="E711" s="13">
        <v>59</v>
      </c>
      <c r="F711" s="13">
        <v>94</v>
      </c>
      <c r="G711" s="13">
        <v>47</v>
      </c>
      <c r="H711" s="13">
        <v>38</v>
      </c>
      <c r="I711" s="13">
        <v>429</v>
      </c>
      <c r="J711" s="14">
        <v>60263</v>
      </c>
      <c r="K711" s="14">
        <v>18615</v>
      </c>
      <c r="L711" s="14">
        <v>29658</v>
      </c>
      <c r="M711" s="14">
        <v>14829</v>
      </c>
      <c r="N711" s="14">
        <v>11989</v>
      </c>
      <c r="O711" s="14">
        <v>135354</v>
      </c>
    </row>
    <row r="712" spans="1:15" x14ac:dyDescent="0.25">
      <c r="A712" s="479"/>
      <c r="B712" s="10" t="s">
        <v>24</v>
      </c>
      <c r="C712" s="11" t="s">
        <v>22</v>
      </c>
      <c r="D712" s="13">
        <v>112</v>
      </c>
      <c r="E712" s="13">
        <v>45</v>
      </c>
      <c r="F712" s="13">
        <v>76</v>
      </c>
      <c r="G712" s="13">
        <v>40</v>
      </c>
      <c r="H712" s="13">
        <v>27</v>
      </c>
      <c r="I712" s="13">
        <v>300</v>
      </c>
      <c r="J712" s="14">
        <v>36994</v>
      </c>
      <c r="K712" s="14">
        <v>14864</v>
      </c>
      <c r="L712" s="14">
        <v>25103</v>
      </c>
      <c r="M712" s="14">
        <v>13212</v>
      </c>
      <c r="N712" s="14">
        <v>8918</v>
      </c>
      <c r="O712" s="14">
        <v>99091</v>
      </c>
    </row>
    <row r="713" spans="1:15" x14ac:dyDescent="0.25">
      <c r="A713" s="479"/>
      <c r="B713" s="10" t="s">
        <v>25</v>
      </c>
      <c r="C713" s="11" t="s">
        <v>21</v>
      </c>
      <c r="D713" s="13">
        <v>847</v>
      </c>
      <c r="E713" s="13">
        <v>329</v>
      </c>
      <c r="F713" s="13">
        <v>533</v>
      </c>
      <c r="G713" s="13">
        <v>367</v>
      </c>
      <c r="H713" s="13">
        <v>175</v>
      </c>
      <c r="I713" s="14">
        <v>2251</v>
      </c>
      <c r="J713" s="14">
        <v>84101</v>
      </c>
      <c r="K713" s="14">
        <v>32667</v>
      </c>
      <c r="L713" s="14">
        <v>52923</v>
      </c>
      <c r="M713" s="14">
        <v>36440</v>
      </c>
      <c r="N713" s="14">
        <v>17376</v>
      </c>
      <c r="O713" s="14">
        <v>223507</v>
      </c>
    </row>
    <row r="714" spans="1:15" x14ac:dyDescent="0.25">
      <c r="A714" s="479"/>
      <c r="B714" s="10" t="s">
        <v>25</v>
      </c>
      <c r="C714" s="11" t="s">
        <v>22</v>
      </c>
      <c r="D714" s="13">
        <v>881</v>
      </c>
      <c r="E714" s="13">
        <v>433</v>
      </c>
      <c r="F714" s="13">
        <v>599</v>
      </c>
      <c r="G714" s="13">
        <v>384</v>
      </c>
      <c r="H714" s="13">
        <v>214</v>
      </c>
      <c r="I714" s="14">
        <v>2511</v>
      </c>
      <c r="J714" s="14">
        <v>170628</v>
      </c>
      <c r="K714" s="14">
        <v>83861</v>
      </c>
      <c r="L714" s="14">
        <v>116012</v>
      </c>
      <c r="M714" s="14">
        <v>74371</v>
      </c>
      <c r="N714" s="14">
        <v>41447</v>
      </c>
      <c r="O714" s="14">
        <v>486319</v>
      </c>
    </row>
    <row r="715" spans="1:15" x14ac:dyDescent="0.25">
      <c r="A715" s="479"/>
      <c r="B715" s="10" t="s">
        <v>26</v>
      </c>
      <c r="C715" s="11" t="s">
        <v>21</v>
      </c>
      <c r="D715" s="13">
        <v>880</v>
      </c>
      <c r="E715" s="13">
        <v>295</v>
      </c>
      <c r="F715" s="13">
        <v>499</v>
      </c>
      <c r="G715" s="13">
        <v>593</v>
      </c>
      <c r="H715" s="13">
        <v>179</v>
      </c>
      <c r="I715" s="14">
        <v>2446</v>
      </c>
      <c r="J715" s="14">
        <v>86216</v>
      </c>
      <c r="K715" s="14">
        <v>28902</v>
      </c>
      <c r="L715" s="14">
        <v>48888</v>
      </c>
      <c r="M715" s="14">
        <v>58098</v>
      </c>
      <c r="N715" s="14">
        <v>17537</v>
      </c>
      <c r="O715" s="14">
        <v>239641</v>
      </c>
    </row>
    <row r="716" spans="1:15" x14ac:dyDescent="0.25">
      <c r="A716" s="479"/>
      <c r="B716" s="10" t="s">
        <v>27</v>
      </c>
      <c r="C716" s="11" t="s">
        <v>22</v>
      </c>
      <c r="D716" s="13">
        <v>975</v>
      </c>
      <c r="E716" s="13">
        <v>320</v>
      </c>
      <c r="F716" s="13">
        <v>479</v>
      </c>
      <c r="G716" s="13">
        <v>686</v>
      </c>
      <c r="H716" s="13">
        <v>182</v>
      </c>
      <c r="I716" s="14">
        <v>2642</v>
      </c>
      <c r="J716" s="14">
        <v>194686</v>
      </c>
      <c r="K716" s="14">
        <v>63897</v>
      </c>
      <c r="L716" s="14">
        <v>95646</v>
      </c>
      <c r="M716" s="14">
        <v>136979</v>
      </c>
      <c r="N716" s="14">
        <v>36341</v>
      </c>
      <c r="O716" s="14">
        <v>527549</v>
      </c>
    </row>
    <row r="717" spans="1:15" x14ac:dyDescent="0.25">
      <c r="A717" s="479"/>
      <c r="B717" s="10" t="s">
        <v>28</v>
      </c>
      <c r="C717" s="11" t="s">
        <v>21</v>
      </c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 x14ac:dyDescent="0.25">
      <c r="A718" s="479"/>
      <c r="B718" s="10" t="s">
        <v>29</v>
      </c>
      <c r="C718" s="11" t="s">
        <v>22</v>
      </c>
      <c r="D718" s="13">
        <v>1</v>
      </c>
      <c r="E718" s="12"/>
      <c r="F718" s="12"/>
      <c r="G718" s="12"/>
      <c r="H718" s="12"/>
      <c r="I718" s="13">
        <v>1</v>
      </c>
      <c r="J718" s="13">
        <v>218</v>
      </c>
      <c r="K718" s="12"/>
      <c r="L718" s="12"/>
      <c r="M718" s="12"/>
      <c r="N718" s="12"/>
      <c r="O718" s="13">
        <v>218</v>
      </c>
    </row>
    <row r="719" spans="1:15" x14ac:dyDescent="0.25">
      <c r="A719" s="479"/>
      <c r="B719" s="480" t="s">
        <v>18</v>
      </c>
      <c r="C719" s="480"/>
      <c r="D719" s="14">
        <v>3887</v>
      </c>
      <c r="E719" s="14">
        <v>1481</v>
      </c>
      <c r="F719" s="14">
        <v>2280</v>
      </c>
      <c r="G719" s="14">
        <v>2117</v>
      </c>
      <c r="H719" s="13">
        <v>815</v>
      </c>
      <c r="I719" s="158">
        <v>10580</v>
      </c>
      <c r="J719" s="14">
        <v>633106</v>
      </c>
      <c r="K719" s="14">
        <v>242806</v>
      </c>
      <c r="L719" s="14">
        <v>368230</v>
      </c>
      <c r="M719" s="14">
        <v>333929</v>
      </c>
      <c r="N719" s="14">
        <v>133608</v>
      </c>
      <c r="O719" s="160">
        <v>1711679</v>
      </c>
    </row>
    <row r="720" spans="1:15" x14ac:dyDescent="0.25">
      <c r="A720" s="479" t="s">
        <v>84</v>
      </c>
      <c r="B720" s="10" t="s">
        <v>20</v>
      </c>
      <c r="C720" s="11" t="s">
        <v>21</v>
      </c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 x14ac:dyDescent="0.25">
      <c r="A721" s="479"/>
      <c r="B721" s="10" t="s">
        <v>20</v>
      </c>
      <c r="C721" s="11" t="s">
        <v>22</v>
      </c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 x14ac:dyDescent="0.25">
      <c r="A722" s="479"/>
      <c r="B722" s="10" t="s">
        <v>23</v>
      </c>
      <c r="C722" s="11" t="s">
        <v>21</v>
      </c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 x14ac:dyDescent="0.25">
      <c r="A723" s="479"/>
      <c r="B723" s="10" t="s">
        <v>23</v>
      </c>
      <c r="C723" s="11" t="s">
        <v>22</v>
      </c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 x14ac:dyDescent="0.25">
      <c r="A724" s="479"/>
      <c r="B724" s="10" t="s">
        <v>24</v>
      </c>
      <c r="C724" s="11" t="s">
        <v>21</v>
      </c>
      <c r="D724" s="13">
        <v>177</v>
      </c>
      <c r="E724" s="13">
        <v>65</v>
      </c>
      <c r="F724" s="13">
        <v>112</v>
      </c>
      <c r="G724" s="13">
        <v>50</v>
      </c>
      <c r="H724" s="13">
        <v>35</v>
      </c>
      <c r="I724" s="13">
        <v>439</v>
      </c>
      <c r="J724" s="14">
        <v>55846</v>
      </c>
      <c r="K724" s="14">
        <v>20508</v>
      </c>
      <c r="L724" s="14">
        <v>35337</v>
      </c>
      <c r="M724" s="14">
        <v>15776</v>
      </c>
      <c r="N724" s="14">
        <v>11043</v>
      </c>
      <c r="O724" s="14">
        <v>138510</v>
      </c>
    </row>
    <row r="725" spans="1:15" x14ac:dyDescent="0.25">
      <c r="A725" s="479"/>
      <c r="B725" s="10" t="s">
        <v>24</v>
      </c>
      <c r="C725" s="11" t="s">
        <v>22</v>
      </c>
      <c r="D725" s="13">
        <v>143</v>
      </c>
      <c r="E725" s="13">
        <v>35</v>
      </c>
      <c r="F725" s="13">
        <v>126</v>
      </c>
      <c r="G725" s="13">
        <v>62</v>
      </c>
      <c r="H725" s="13">
        <v>32</v>
      </c>
      <c r="I725" s="13">
        <v>398</v>
      </c>
      <c r="J725" s="14">
        <v>47233</v>
      </c>
      <c r="K725" s="14">
        <v>11561</v>
      </c>
      <c r="L725" s="14">
        <v>41618</v>
      </c>
      <c r="M725" s="14">
        <v>20479</v>
      </c>
      <c r="N725" s="14">
        <v>10570</v>
      </c>
      <c r="O725" s="14">
        <v>131461</v>
      </c>
    </row>
    <row r="726" spans="1:15" x14ac:dyDescent="0.25">
      <c r="A726" s="479"/>
      <c r="B726" s="10" t="s">
        <v>25</v>
      </c>
      <c r="C726" s="11" t="s">
        <v>21</v>
      </c>
      <c r="D726" s="13">
        <v>240</v>
      </c>
      <c r="E726" s="13">
        <v>50</v>
      </c>
      <c r="F726" s="13">
        <v>230</v>
      </c>
      <c r="G726" s="13">
        <v>85</v>
      </c>
      <c r="H726" s="13">
        <v>48</v>
      </c>
      <c r="I726" s="13">
        <v>653</v>
      </c>
      <c r="J726" s="14">
        <v>23830</v>
      </c>
      <c r="K726" s="14">
        <v>4965</v>
      </c>
      <c r="L726" s="14">
        <v>22837</v>
      </c>
      <c r="M726" s="14">
        <v>8440</v>
      </c>
      <c r="N726" s="14">
        <v>4766</v>
      </c>
      <c r="O726" s="14">
        <v>64838</v>
      </c>
    </row>
    <row r="727" spans="1:15" x14ac:dyDescent="0.25">
      <c r="A727" s="479"/>
      <c r="B727" s="10" t="s">
        <v>25</v>
      </c>
      <c r="C727" s="11" t="s">
        <v>22</v>
      </c>
      <c r="D727" s="13">
        <v>237</v>
      </c>
      <c r="E727" s="13">
        <v>43</v>
      </c>
      <c r="F727" s="13">
        <v>213</v>
      </c>
      <c r="G727" s="13">
        <v>92</v>
      </c>
      <c r="H727" s="13">
        <v>56</v>
      </c>
      <c r="I727" s="13">
        <v>641</v>
      </c>
      <c r="J727" s="14">
        <v>45901</v>
      </c>
      <c r="K727" s="14">
        <v>8328</v>
      </c>
      <c r="L727" s="14">
        <v>41253</v>
      </c>
      <c r="M727" s="14">
        <v>17818</v>
      </c>
      <c r="N727" s="14">
        <v>10846</v>
      </c>
      <c r="O727" s="14">
        <v>124146</v>
      </c>
    </row>
    <row r="728" spans="1:15" x14ac:dyDescent="0.25">
      <c r="A728" s="479"/>
      <c r="B728" s="10" t="s">
        <v>26</v>
      </c>
      <c r="C728" s="11" t="s">
        <v>21</v>
      </c>
      <c r="D728" s="14">
        <v>2929</v>
      </c>
      <c r="E728" s="13">
        <v>772</v>
      </c>
      <c r="F728" s="14">
        <v>2307</v>
      </c>
      <c r="G728" s="13">
        <v>621</v>
      </c>
      <c r="H728" s="13">
        <v>382</v>
      </c>
      <c r="I728" s="14">
        <v>7011</v>
      </c>
      <c r="J728" s="14">
        <v>286961</v>
      </c>
      <c r="K728" s="14">
        <v>75635</v>
      </c>
      <c r="L728" s="14">
        <v>226022</v>
      </c>
      <c r="M728" s="14">
        <v>60841</v>
      </c>
      <c r="N728" s="14">
        <v>37425</v>
      </c>
      <c r="O728" s="14">
        <v>686884</v>
      </c>
    </row>
    <row r="729" spans="1:15" x14ac:dyDescent="0.25">
      <c r="A729" s="479"/>
      <c r="B729" s="10" t="s">
        <v>27</v>
      </c>
      <c r="C729" s="11" t="s">
        <v>22</v>
      </c>
      <c r="D729" s="14">
        <v>1988</v>
      </c>
      <c r="E729" s="13">
        <v>428</v>
      </c>
      <c r="F729" s="14">
        <v>1296</v>
      </c>
      <c r="G729" s="13">
        <v>292</v>
      </c>
      <c r="H729" s="13">
        <v>244</v>
      </c>
      <c r="I729" s="14">
        <v>4248</v>
      </c>
      <c r="J729" s="14">
        <v>396959</v>
      </c>
      <c r="K729" s="14">
        <v>85462</v>
      </c>
      <c r="L729" s="14">
        <v>258782</v>
      </c>
      <c r="M729" s="14">
        <v>58306</v>
      </c>
      <c r="N729" s="14">
        <v>48721</v>
      </c>
      <c r="O729" s="14">
        <v>848230</v>
      </c>
    </row>
    <row r="730" spans="1:15" x14ac:dyDescent="0.25">
      <c r="A730" s="479"/>
      <c r="B730" s="10" t="s">
        <v>28</v>
      </c>
      <c r="C730" s="11" t="s">
        <v>21</v>
      </c>
      <c r="D730" s="13">
        <v>787</v>
      </c>
      <c r="E730" s="13">
        <v>128</v>
      </c>
      <c r="F730" s="13">
        <v>661</v>
      </c>
      <c r="G730" s="13">
        <v>86</v>
      </c>
      <c r="H730" s="13">
        <v>52</v>
      </c>
      <c r="I730" s="14">
        <v>1714</v>
      </c>
      <c r="J730" s="14">
        <v>133902</v>
      </c>
      <c r="K730" s="14">
        <v>21778</v>
      </c>
      <c r="L730" s="14">
        <v>112464</v>
      </c>
      <c r="M730" s="14">
        <v>14632</v>
      </c>
      <c r="N730" s="14">
        <v>8847</v>
      </c>
      <c r="O730" s="14">
        <v>291623</v>
      </c>
    </row>
    <row r="731" spans="1:15" x14ac:dyDescent="0.25">
      <c r="A731" s="479"/>
      <c r="B731" s="10" t="s">
        <v>29</v>
      </c>
      <c r="C731" s="11" t="s">
        <v>22</v>
      </c>
      <c r="D731" s="14">
        <v>1933</v>
      </c>
      <c r="E731" s="13">
        <v>224</v>
      </c>
      <c r="F731" s="14">
        <v>1546</v>
      </c>
      <c r="G731" s="13">
        <v>200</v>
      </c>
      <c r="H731" s="13">
        <v>88</v>
      </c>
      <c r="I731" s="14">
        <v>3991</v>
      </c>
      <c r="J731" s="14">
        <v>421700</v>
      </c>
      <c r="K731" s="14">
        <v>48868</v>
      </c>
      <c r="L731" s="14">
        <v>337273</v>
      </c>
      <c r="M731" s="14">
        <v>43632</v>
      </c>
      <c r="N731" s="14">
        <v>19198</v>
      </c>
      <c r="O731" s="14">
        <v>870671</v>
      </c>
    </row>
    <row r="732" spans="1:15" x14ac:dyDescent="0.25">
      <c r="A732" s="479"/>
      <c r="B732" s="480" t="s">
        <v>18</v>
      </c>
      <c r="C732" s="480"/>
      <c r="D732" s="14">
        <v>8434</v>
      </c>
      <c r="E732" s="14">
        <v>1745</v>
      </c>
      <c r="F732" s="14">
        <v>6491</v>
      </c>
      <c r="G732" s="14">
        <v>1488</v>
      </c>
      <c r="H732" s="13">
        <v>937</v>
      </c>
      <c r="I732" s="158">
        <v>19095</v>
      </c>
      <c r="J732" s="14">
        <v>1412332</v>
      </c>
      <c r="K732" s="14">
        <v>277105</v>
      </c>
      <c r="L732" s="14">
        <v>1075586</v>
      </c>
      <c r="M732" s="14">
        <v>239924</v>
      </c>
      <c r="N732" s="14">
        <v>151416</v>
      </c>
      <c r="O732" s="160">
        <v>3156363</v>
      </c>
    </row>
    <row r="733" spans="1:15" x14ac:dyDescent="0.25">
      <c r="A733" s="479" t="s">
        <v>85</v>
      </c>
      <c r="B733" s="10" t="s">
        <v>20</v>
      </c>
      <c r="C733" s="11" t="s">
        <v>21</v>
      </c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 x14ac:dyDescent="0.25">
      <c r="A734" s="479"/>
      <c r="B734" s="10" t="s">
        <v>20</v>
      </c>
      <c r="C734" s="11" t="s">
        <v>22</v>
      </c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 x14ac:dyDescent="0.25">
      <c r="A735" s="479"/>
      <c r="B735" s="10" t="s">
        <v>23</v>
      </c>
      <c r="C735" s="11" t="s">
        <v>21</v>
      </c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 x14ac:dyDescent="0.25">
      <c r="A736" s="479"/>
      <c r="B736" s="10" t="s">
        <v>23</v>
      </c>
      <c r="C736" s="11" t="s">
        <v>22</v>
      </c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 x14ac:dyDescent="0.25">
      <c r="A737" s="479"/>
      <c r="B737" s="10" t="s">
        <v>24</v>
      </c>
      <c r="C737" s="11" t="s">
        <v>21</v>
      </c>
      <c r="D737" s="12"/>
      <c r="E737" s="13">
        <v>1</v>
      </c>
      <c r="F737" s="12"/>
      <c r="G737" s="12"/>
      <c r="H737" s="12"/>
      <c r="I737" s="13">
        <v>1</v>
      </c>
      <c r="J737" s="12"/>
      <c r="K737" s="13">
        <v>316</v>
      </c>
      <c r="L737" s="12"/>
      <c r="M737" s="12"/>
      <c r="N737" s="12"/>
      <c r="O737" s="13">
        <v>316</v>
      </c>
    </row>
    <row r="738" spans="1:15" x14ac:dyDescent="0.25">
      <c r="A738" s="479"/>
      <c r="B738" s="10" t="s">
        <v>24</v>
      </c>
      <c r="C738" s="11" t="s">
        <v>22</v>
      </c>
      <c r="D738" s="12"/>
      <c r="E738" s="13">
        <v>1</v>
      </c>
      <c r="F738" s="12"/>
      <c r="G738" s="12"/>
      <c r="H738" s="12"/>
      <c r="I738" s="13">
        <v>1</v>
      </c>
      <c r="J738" s="12"/>
      <c r="K738" s="13">
        <v>330</v>
      </c>
      <c r="L738" s="12"/>
      <c r="M738" s="12"/>
      <c r="N738" s="12"/>
      <c r="O738" s="13">
        <v>330</v>
      </c>
    </row>
    <row r="739" spans="1:15" x14ac:dyDescent="0.25">
      <c r="A739" s="479"/>
      <c r="B739" s="10" t="s">
        <v>25</v>
      </c>
      <c r="C739" s="11" t="s">
        <v>21</v>
      </c>
      <c r="D739" s="13">
        <v>21</v>
      </c>
      <c r="E739" s="13">
        <v>116</v>
      </c>
      <c r="F739" s="13">
        <v>33</v>
      </c>
      <c r="G739" s="13">
        <v>5</v>
      </c>
      <c r="H739" s="13">
        <v>8</v>
      </c>
      <c r="I739" s="13">
        <v>183</v>
      </c>
      <c r="J739" s="14">
        <v>2085</v>
      </c>
      <c r="K739" s="14">
        <v>11518</v>
      </c>
      <c r="L739" s="14">
        <v>3277</v>
      </c>
      <c r="M739" s="13">
        <v>496</v>
      </c>
      <c r="N739" s="13">
        <v>794</v>
      </c>
      <c r="O739" s="14">
        <v>18170</v>
      </c>
    </row>
    <row r="740" spans="1:15" x14ac:dyDescent="0.25">
      <c r="A740" s="479"/>
      <c r="B740" s="10" t="s">
        <v>25</v>
      </c>
      <c r="C740" s="11" t="s">
        <v>22</v>
      </c>
      <c r="D740" s="13">
        <v>17</v>
      </c>
      <c r="E740" s="13">
        <v>103</v>
      </c>
      <c r="F740" s="13">
        <v>31</v>
      </c>
      <c r="G740" s="13">
        <v>3</v>
      </c>
      <c r="H740" s="13">
        <v>5</v>
      </c>
      <c r="I740" s="13">
        <v>159</v>
      </c>
      <c r="J740" s="14">
        <v>3292</v>
      </c>
      <c r="K740" s="14">
        <v>19949</v>
      </c>
      <c r="L740" s="14">
        <v>6004</v>
      </c>
      <c r="M740" s="13">
        <v>581</v>
      </c>
      <c r="N740" s="13">
        <v>968</v>
      </c>
      <c r="O740" s="14">
        <v>30794</v>
      </c>
    </row>
    <row r="741" spans="1:15" x14ac:dyDescent="0.25">
      <c r="A741" s="479"/>
      <c r="B741" s="10" t="s">
        <v>26</v>
      </c>
      <c r="C741" s="11" t="s">
        <v>21</v>
      </c>
      <c r="D741" s="14">
        <v>1547</v>
      </c>
      <c r="E741" s="14">
        <v>4199</v>
      </c>
      <c r="F741" s="14">
        <v>2079</v>
      </c>
      <c r="G741" s="13">
        <v>427</v>
      </c>
      <c r="H741" s="13">
        <v>298</v>
      </c>
      <c r="I741" s="14">
        <v>8550</v>
      </c>
      <c r="J741" s="14">
        <v>151563</v>
      </c>
      <c r="K741" s="14">
        <v>411386</v>
      </c>
      <c r="L741" s="14">
        <v>203685</v>
      </c>
      <c r="M741" s="14">
        <v>41834</v>
      </c>
      <c r="N741" s="14">
        <v>29196</v>
      </c>
      <c r="O741" s="14">
        <v>837664</v>
      </c>
    </row>
    <row r="742" spans="1:15" x14ac:dyDescent="0.25">
      <c r="A742" s="479"/>
      <c r="B742" s="10" t="s">
        <v>27</v>
      </c>
      <c r="C742" s="11" t="s">
        <v>22</v>
      </c>
      <c r="D742" s="14">
        <v>1099</v>
      </c>
      <c r="E742" s="14">
        <v>3601</v>
      </c>
      <c r="F742" s="14">
        <v>1929</v>
      </c>
      <c r="G742" s="13">
        <v>318</v>
      </c>
      <c r="H742" s="13">
        <v>154</v>
      </c>
      <c r="I742" s="14">
        <v>7101</v>
      </c>
      <c r="J742" s="14">
        <v>219446</v>
      </c>
      <c r="K742" s="14">
        <v>719039</v>
      </c>
      <c r="L742" s="14">
        <v>385178</v>
      </c>
      <c r="M742" s="14">
        <v>63497</v>
      </c>
      <c r="N742" s="14">
        <v>30750</v>
      </c>
      <c r="O742" s="14">
        <v>1417910</v>
      </c>
    </row>
    <row r="743" spans="1:15" x14ac:dyDescent="0.25">
      <c r="A743" s="479"/>
      <c r="B743" s="10" t="s">
        <v>28</v>
      </c>
      <c r="C743" s="11" t="s">
        <v>21</v>
      </c>
      <c r="D743" s="13">
        <v>326</v>
      </c>
      <c r="E743" s="14">
        <v>1082</v>
      </c>
      <c r="F743" s="13">
        <v>529</v>
      </c>
      <c r="G743" s="13">
        <v>69</v>
      </c>
      <c r="H743" s="13">
        <v>73</v>
      </c>
      <c r="I743" s="14">
        <v>2079</v>
      </c>
      <c r="J743" s="14">
        <v>55466</v>
      </c>
      <c r="K743" s="14">
        <v>184093</v>
      </c>
      <c r="L743" s="14">
        <v>90005</v>
      </c>
      <c r="M743" s="14">
        <v>11740</v>
      </c>
      <c r="N743" s="14">
        <v>12420</v>
      </c>
      <c r="O743" s="14">
        <v>353724</v>
      </c>
    </row>
    <row r="744" spans="1:15" x14ac:dyDescent="0.25">
      <c r="A744" s="479"/>
      <c r="B744" s="10" t="s">
        <v>29</v>
      </c>
      <c r="C744" s="11" t="s">
        <v>22</v>
      </c>
      <c r="D744" s="13">
        <v>839</v>
      </c>
      <c r="E744" s="14">
        <v>2885</v>
      </c>
      <c r="F744" s="14">
        <v>1437</v>
      </c>
      <c r="G744" s="13">
        <v>144</v>
      </c>
      <c r="H744" s="13">
        <v>207</v>
      </c>
      <c r="I744" s="14">
        <v>5512</v>
      </c>
      <c r="J744" s="14">
        <v>183035</v>
      </c>
      <c r="K744" s="14">
        <v>629387</v>
      </c>
      <c r="L744" s="14">
        <v>313494</v>
      </c>
      <c r="M744" s="14">
        <v>31415</v>
      </c>
      <c r="N744" s="14">
        <v>45159</v>
      </c>
      <c r="O744" s="14">
        <v>1202490</v>
      </c>
    </row>
    <row r="745" spans="1:15" x14ac:dyDescent="0.25">
      <c r="A745" s="479"/>
      <c r="B745" s="480" t="s">
        <v>18</v>
      </c>
      <c r="C745" s="480"/>
      <c r="D745" s="14">
        <v>3849</v>
      </c>
      <c r="E745" s="14">
        <v>11988</v>
      </c>
      <c r="F745" s="14">
        <v>6038</v>
      </c>
      <c r="G745" s="13">
        <v>966</v>
      </c>
      <c r="H745" s="13">
        <v>745</v>
      </c>
      <c r="I745" s="158">
        <v>23586</v>
      </c>
      <c r="J745" s="14">
        <v>614887</v>
      </c>
      <c r="K745" s="14">
        <v>1976018</v>
      </c>
      <c r="L745" s="14">
        <v>1001643</v>
      </c>
      <c r="M745" s="14">
        <v>149563</v>
      </c>
      <c r="N745" s="14">
        <v>119287</v>
      </c>
      <c r="O745" s="160">
        <v>3861398</v>
      </c>
    </row>
    <row r="746" spans="1:15" x14ac:dyDescent="0.25">
      <c r="A746" s="479" t="s">
        <v>86</v>
      </c>
      <c r="B746" s="10" t="s">
        <v>20</v>
      </c>
      <c r="C746" s="11" t="s">
        <v>21</v>
      </c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 x14ac:dyDescent="0.25">
      <c r="A747" s="479"/>
      <c r="B747" s="10" t="s">
        <v>20</v>
      </c>
      <c r="C747" s="11" t="s">
        <v>22</v>
      </c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 x14ac:dyDescent="0.25">
      <c r="A748" s="479"/>
      <c r="B748" s="10" t="s">
        <v>23</v>
      </c>
      <c r="C748" s="11" t="s">
        <v>21</v>
      </c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 x14ac:dyDescent="0.25">
      <c r="A749" s="479"/>
      <c r="B749" s="10" t="s">
        <v>23</v>
      </c>
      <c r="C749" s="11" t="s">
        <v>22</v>
      </c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 x14ac:dyDescent="0.25">
      <c r="A750" s="479"/>
      <c r="B750" s="10" t="s">
        <v>24</v>
      </c>
      <c r="C750" s="11" t="s">
        <v>21</v>
      </c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 x14ac:dyDescent="0.25">
      <c r="A751" s="479"/>
      <c r="B751" s="10" t="s">
        <v>24</v>
      </c>
      <c r="C751" s="11" t="s">
        <v>22</v>
      </c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 x14ac:dyDescent="0.25">
      <c r="A752" s="479"/>
      <c r="B752" s="10" t="s">
        <v>25</v>
      </c>
      <c r="C752" s="11" t="s">
        <v>21</v>
      </c>
      <c r="D752" s="13">
        <v>10</v>
      </c>
      <c r="E752" s="13">
        <v>6</v>
      </c>
      <c r="F752" s="13">
        <v>2</v>
      </c>
      <c r="G752" s="13">
        <v>1</v>
      </c>
      <c r="H752" s="13">
        <v>8</v>
      </c>
      <c r="I752" s="13">
        <v>27</v>
      </c>
      <c r="J752" s="13">
        <v>993</v>
      </c>
      <c r="K752" s="13">
        <v>596</v>
      </c>
      <c r="L752" s="13">
        <v>199</v>
      </c>
      <c r="M752" s="13">
        <v>99</v>
      </c>
      <c r="N752" s="13">
        <v>794</v>
      </c>
      <c r="O752" s="14">
        <v>2681</v>
      </c>
    </row>
    <row r="753" spans="1:15" x14ac:dyDescent="0.25">
      <c r="A753" s="479"/>
      <c r="B753" s="10" t="s">
        <v>25</v>
      </c>
      <c r="C753" s="11" t="s">
        <v>22</v>
      </c>
      <c r="D753" s="13">
        <v>7</v>
      </c>
      <c r="E753" s="13">
        <v>8</v>
      </c>
      <c r="F753" s="13">
        <v>2</v>
      </c>
      <c r="G753" s="13">
        <v>1</v>
      </c>
      <c r="H753" s="13">
        <v>15</v>
      </c>
      <c r="I753" s="13">
        <v>33</v>
      </c>
      <c r="J753" s="14">
        <v>1356</v>
      </c>
      <c r="K753" s="14">
        <v>1549</v>
      </c>
      <c r="L753" s="13">
        <v>387</v>
      </c>
      <c r="M753" s="13">
        <v>194</v>
      </c>
      <c r="N753" s="14">
        <v>2905</v>
      </c>
      <c r="O753" s="14">
        <v>6391</v>
      </c>
    </row>
    <row r="754" spans="1:15" x14ac:dyDescent="0.25">
      <c r="A754" s="479"/>
      <c r="B754" s="10" t="s">
        <v>26</v>
      </c>
      <c r="C754" s="11" t="s">
        <v>21</v>
      </c>
      <c r="D754" s="13">
        <v>612</v>
      </c>
      <c r="E754" s="13">
        <v>513</v>
      </c>
      <c r="F754" s="13">
        <v>142</v>
      </c>
      <c r="G754" s="13">
        <v>38</v>
      </c>
      <c r="H754" s="14">
        <v>1212</v>
      </c>
      <c r="I754" s="14">
        <v>2517</v>
      </c>
      <c r="J754" s="14">
        <v>59959</v>
      </c>
      <c r="K754" s="14">
        <v>50260</v>
      </c>
      <c r="L754" s="14">
        <v>13912</v>
      </c>
      <c r="M754" s="14">
        <v>3723</v>
      </c>
      <c r="N754" s="14">
        <v>118743</v>
      </c>
      <c r="O754" s="14">
        <v>246597</v>
      </c>
    </row>
    <row r="755" spans="1:15" x14ac:dyDescent="0.25">
      <c r="A755" s="479"/>
      <c r="B755" s="10" t="s">
        <v>27</v>
      </c>
      <c r="C755" s="11" t="s">
        <v>22</v>
      </c>
      <c r="D755" s="13">
        <v>343</v>
      </c>
      <c r="E755" s="13">
        <v>291</v>
      </c>
      <c r="F755" s="13">
        <v>70</v>
      </c>
      <c r="G755" s="13">
        <v>19</v>
      </c>
      <c r="H755" s="13">
        <v>607</v>
      </c>
      <c r="I755" s="14">
        <v>1330</v>
      </c>
      <c r="J755" s="14">
        <v>68489</v>
      </c>
      <c r="K755" s="14">
        <v>58106</v>
      </c>
      <c r="L755" s="14">
        <v>13977</v>
      </c>
      <c r="M755" s="14">
        <v>3794</v>
      </c>
      <c r="N755" s="14">
        <v>121204</v>
      </c>
      <c r="O755" s="14">
        <v>265570</v>
      </c>
    </row>
    <row r="756" spans="1:15" x14ac:dyDescent="0.25">
      <c r="A756" s="479"/>
      <c r="B756" s="10" t="s">
        <v>28</v>
      </c>
      <c r="C756" s="11" t="s">
        <v>21</v>
      </c>
      <c r="D756" s="13">
        <v>105</v>
      </c>
      <c r="E756" s="13">
        <v>112</v>
      </c>
      <c r="F756" s="13">
        <v>24</v>
      </c>
      <c r="G756" s="13">
        <v>7</v>
      </c>
      <c r="H756" s="13">
        <v>271</v>
      </c>
      <c r="I756" s="13">
        <v>519</v>
      </c>
      <c r="J756" s="14">
        <v>17865</v>
      </c>
      <c r="K756" s="14">
        <v>19056</v>
      </c>
      <c r="L756" s="14">
        <v>4083</v>
      </c>
      <c r="M756" s="14">
        <v>1191</v>
      </c>
      <c r="N756" s="14">
        <v>46108</v>
      </c>
      <c r="O756" s="14">
        <v>88303</v>
      </c>
    </row>
    <row r="757" spans="1:15" x14ac:dyDescent="0.25">
      <c r="A757" s="479"/>
      <c r="B757" s="10" t="s">
        <v>29</v>
      </c>
      <c r="C757" s="11" t="s">
        <v>22</v>
      </c>
      <c r="D757" s="13">
        <v>225</v>
      </c>
      <c r="E757" s="13">
        <v>253</v>
      </c>
      <c r="F757" s="13">
        <v>51</v>
      </c>
      <c r="G757" s="13">
        <v>19</v>
      </c>
      <c r="H757" s="13">
        <v>506</v>
      </c>
      <c r="I757" s="14">
        <v>1054</v>
      </c>
      <c r="J757" s="14">
        <v>49086</v>
      </c>
      <c r="K757" s="14">
        <v>55194</v>
      </c>
      <c r="L757" s="14">
        <v>11126</v>
      </c>
      <c r="M757" s="14">
        <v>4145</v>
      </c>
      <c r="N757" s="14">
        <v>110388</v>
      </c>
      <c r="O757" s="14">
        <v>229939</v>
      </c>
    </row>
    <row r="758" spans="1:15" x14ac:dyDescent="0.25">
      <c r="A758" s="479"/>
      <c r="B758" s="480" t="s">
        <v>18</v>
      </c>
      <c r="C758" s="480"/>
      <c r="D758" s="14">
        <v>1302</v>
      </c>
      <c r="E758" s="14">
        <v>1183</v>
      </c>
      <c r="F758" s="13">
        <v>291</v>
      </c>
      <c r="G758" s="13">
        <v>85</v>
      </c>
      <c r="H758" s="14">
        <v>2619</v>
      </c>
      <c r="I758" s="158">
        <v>5480</v>
      </c>
      <c r="J758" s="14">
        <v>197748</v>
      </c>
      <c r="K758" s="14">
        <v>184761</v>
      </c>
      <c r="L758" s="14">
        <v>43684</v>
      </c>
      <c r="M758" s="14">
        <v>13146</v>
      </c>
      <c r="N758" s="14">
        <v>400142</v>
      </c>
      <c r="O758" s="160">
        <v>839481</v>
      </c>
    </row>
    <row r="759" spans="1:15" x14ac:dyDescent="0.25">
      <c r="A759" s="479" t="s">
        <v>87</v>
      </c>
      <c r="B759" s="10" t="s">
        <v>20</v>
      </c>
      <c r="C759" s="11" t="s">
        <v>21</v>
      </c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 x14ac:dyDescent="0.25">
      <c r="A760" s="479"/>
      <c r="B760" s="10" t="s">
        <v>20</v>
      </c>
      <c r="C760" s="11" t="s">
        <v>22</v>
      </c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 x14ac:dyDescent="0.25">
      <c r="A761" s="479"/>
      <c r="B761" s="10" t="s">
        <v>23</v>
      </c>
      <c r="C761" s="11" t="s">
        <v>21</v>
      </c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 x14ac:dyDescent="0.25">
      <c r="A762" s="479"/>
      <c r="B762" s="10" t="s">
        <v>23</v>
      </c>
      <c r="C762" s="11" t="s">
        <v>22</v>
      </c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 x14ac:dyDescent="0.25">
      <c r="A763" s="479"/>
      <c r="B763" s="10" t="s">
        <v>24</v>
      </c>
      <c r="C763" s="11" t="s">
        <v>21</v>
      </c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 x14ac:dyDescent="0.25">
      <c r="A764" s="479"/>
      <c r="B764" s="10" t="s">
        <v>24</v>
      </c>
      <c r="C764" s="11" t="s">
        <v>22</v>
      </c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 x14ac:dyDescent="0.25">
      <c r="A765" s="479"/>
      <c r="B765" s="10" t="s">
        <v>25</v>
      </c>
      <c r="C765" s="11" t="s">
        <v>21</v>
      </c>
      <c r="D765" s="12"/>
      <c r="E765" s="12"/>
      <c r="F765" s="13">
        <v>2</v>
      </c>
      <c r="G765" s="12"/>
      <c r="H765" s="13">
        <v>15</v>
      </c>
      <c r="I765" s="13">
        <v>17</v>
      </c>
      <c r="J765" s="12"/>
      <c r="K765" s="12"/>
      <c r="L765" s="13">
        <v>199</v>
      </c>
      <c r="M765" s="12"/>
      <c r="N765" s="14">
        <v>1489</v>
      </c>
      <c r="O765" s="14">
        <v>1688</v>
      </c>
    </row>
    <row r="766" spans="1:15" x14ac:dyDescent="0.25">
      <c r="A766" s="479"/>
      <c r="B766" s="10" t="s">
        <v>25</v>
      </c>
      <c r="C766" s="11" t="s">
        <v>22</v>
      </c>
      <c r="D766" s="12"/>
      <c r="E766" s="12"/>
      <c r="F766" s="13">
        <v>3</v>
      </c>
      <c r="G766" s="12"/>
      <c r="H766" s="13">
        <v>9</v>
      </c>
      <c r="I766" s="13">
        <v>12</v>
      </c>
      <c r="J766" s="12"/>
      <c r="K766" s="12"/>
      <c r="L766" s="13">
        <v>581</v>
      </c>
      <c r="M766" s="12"/>
      <c r="N766" s="14">
        <v>1743</v>
      </c>
      <c r="O766" s="14">
        <v>2324</v>
      </c>
    </row>
    <row r="767" spans="1:15" x14ac:dyDescent="0.25">
      <c r="A767" s="479"/>
      <c r="B767" s="10" t="s">
        <v>26</v>
      </c>
      <c r="C767" s="11" t="s">
        <v>21</v>
      </c>
      <c r="D767" s="13">
        <v>2</v>
      </c>
      <c r="E767" s="13">
        <v>6</v>
      </c>
      <c r="F767" s="13">
        <v>713</v>
      </c>
      <c r="G767" s="13">
        <v>10</v>
      </c>
      <c r="H767" s="13">
        <v>808</v>
      </c>
      <c r="I767" s="14">
        <v>1539</v>
      </c>
      <c r="J767" s="13">
        <v>196</v>
      </c>
      <c r="K767" s="13">
        <v>588</v>
      </c>
      <c r="L767" s="14">
        <v>69854</v>
      </c>
      <c r="M767" s="13">
        <v>980</v>
      </c>
      <c r="N767" s="14">
        <v>79162</v>
      </c>
      <c r="O767" s="14">
        <v>150780</v>
      </c>
    </row>
    <row r="768" spans="1:15" x14ac:dyDescent="0.25">
      <c r="A768" s="479"/>
      <c r="B768" s="10" t="s">
        <v>27</v>
      </c>
      <c r="C768" s="11" t="s">
        <v>22</v>
      </c>
      <c r="D768" s="13">
        <v>5</v>
      </c>
      <c r="E768" s="13">
        <v>3</v>
      </c>
      <c r="F768" s="13">
        <v>387</v>
      </c>
      <c r="G768" s="13">
        <v>3</v>
      </c>
      <c r="H768" s="13">
        <v>317</v>
      </c>
      <c r="I768" s="13">
        <v>715</v>
      </c>
      <c r="J768" s="13">
        <v>998</v>
      </c>
      <c r="K768" s="13">
        <v>599</v>
      </c>
      <c r="L768" s="14">
        <v>77275</v>
      </c>
      <c r="M768" s="13">
        <v>599</v>
      </c>
      <c r="N768" s="14">
        <v>63298</v>
      </c>
      <c r="O768" s="14">
        <v>142769</v>
      </c>
    </row>
    <row r="769" spans="1:15" x14ac:dyDescent="0.25">
      <c r="A769" s="479"/>
      <c r="B769" s="10" t="s">
        <v>28</v>
      </c>
      <c r="C769" s="11" t="s">
        <v>21</v>
      </c>
      <c r="D769" s="12"/>
      <c r="E769" s="12"/>
      <c r="F769" s="13">
        <v>156</v>
      </c>
      <c r="G769" s="12"/>
      <c r="H769" s="13">
        <v>341</v>
      </c>
      <c r="I769" s="13">
        <v>497</v>
      </c>
      <c r="J769" s="12"/>
      <c r="K769" s="12"/>
      <c r="L769" s="14">
        <v>26542</v>
      </c>
      <c r="M769" s="12"/>
      <c r="N769" s="14">
        <v>58018</v>
      </c>
      <c r="O769" s="14">
        <v>84560</v>
      </c>
    </row>
    <row r="770" spans="1:15" x14ac:dyDescent="0.25">
      <c r="A770" s="479"/>
      <c r="B770" s="10" t="s">
        <v>29</v>
      </c>
      <c r="C770" s="11" t="s">
        <v>22</v>
      </c>
      <c r="D770" s="12"/>
      <c r="E770" s="12"/>
      <c r="F770" s="13">
        <v>232</v>
      </c>
      <c r="G770" s="13">
        <v>4</v>
      </c>
      <c r="H770" s="13">
        <v>624</v>
      </c>
      <c r="I770" s="13">
        <v>860</v>
      </c>
      <c r="J770" s="12"/>
      <c r="K770" s="12"/>
      <c r="L770" s="14">
        <v>50613</v>
      </c>
      <c r="M770" s="13">
        <v>873</v>
      </c>
      <c r="N770" s="14">
        <v>136131</v>
      </c>
      <c r="O770" s="14">
        <v>187617</v>
      </c>
    </row>
    <row r="771" spans="1:15" x14ac:dyDescent="0.25">
      <c r="A771" s="479"/>
      <c r="B771" s="480" t="s">
        <v>18</v>
      </c>
      <c r="C771" s="480"/>
      <c r="D771" s="13">
        <v>7</v>
      </c>
      <c r="E771" s="13">
        <v>9</v>
      </c>
      <c r="F771" s="14">
        <v>1493</v>
      </c>
      <c r="G771" s="13">
        <v>17</v>
      </c>
      <c r="H771" s="14">
        <v>2114</v>
      </c>
      <c r="I771" s="158">
        <v>3640</v>
      </c>
      <c r="J771" s="14">
        <v>1194</v>
      </c>
      <c r="K771" s="14">
        <v>1187</v>
      </c>
      <c r="L771" s="14">
        <v>225064</v>
      </c>
      <c r="M771" s="14">
        <v>2452</v>
      </c>
      <c r="N771" s="14">
        <v>339841</v>
      </c>
      <c r="O771" s="160">
        <v>569738</v>
      </c>
    </row>
    <row r="772" spans="1:15" x14ac:dyDescent="0.25">
      <c r="A772" s="479" t="s">
        <v>88</v>
      </c>
      <c r="B772" s="10" t="s">
        <v>20</v>
      </c>
      <c r="C772" s="11" t="s">
        <v>21</v>
      </c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 x14ac:dyDescent="0.25">
      <c r="A773" s="479"/>
      <c r="B773" s="10" t="s">
        <v>20</v>
      </c>
      <c r="C773" s="11" t="s">
        <v>22</v>
      </c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 x14ac:dyDescent="0.25">
      <c r="A774" s="479"/>
      <c r="B774" s="10" t="s">
        <v>23</v>
      </c>
      <c r="C774" s="11" t="s">
        <v>21</v>
      </c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 x14ac:dyDescent="0.25">
      <c r="A775" s="479"/>
      <c r="B775" s="10" t="s">
        <v>23</v>
      </c>
      <c r="C775" s="11" t="s">
        <v>22</v>
      </c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 x14ac:dyDescent="0.25">
      <c r="A776" s="479"/>
      <c r="B776" s="10" t="s">
        <v>24</v>
      </c>
      <c r="C776" s="11" t="s">
        <v>21</v>
      </c>
      <c r="D776" s="13">
        <v>16</v>
      </c>
      <c r="E776" s="13">
        <v>9</v>
      </c>
      <c r="F776" s="13">
        <v>5</v>
      </c>
      <c r="G776" s="13">
        <v>5</v>
      </c>
      <c r="H776" s="13">
        <v>4</v>
      </c>
      <c r="I776" s="13">
        <v>39</v>
      </c>
      <c r="J776" s="14">
        <v>5048</v>
      </c>
      <c r="K776" s="14">
        <v>2840</v>
      </c>
      <c r="L776" s="14">
        <v>1578</v>
      </c>
      <c r="M776" s="14">
        <v>1578</v>
      </c>
      <c r="N776" s="14">
        <v>1262</v>
      </c>
      <c r="O776" s="14">
        <v>12306</v>
      </c>
    </row>
    <row r="777" spans="1:15" x14ac:dyDescent="0.25">
      <c r="A777" s="479"/>
      <c r="B777" s="10" t="s">
        <v>24</v>
      </c>
      <c r="C777" s="11" t="s">
        <v>22</v>
      </c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 x14ac:dyDescent="0.25">
      <c r="A778" s="479"/>
      <c r="B778" s="10" t="s">
        <v>25</v>
      </c>
      <c r="C778" s="11" t="s">
        <v>21</v>
      </c>
      <c r="D778" s="13">
        <v>6</v>
      </c>
      <c r="E778" s="13">
        <v>2</v>
      </c>
      <c r="F778" s="13">
        <v>4</v>
      </c>
      <c r="G778" s="12"/>
      <c r="H778" s="13">
        <v>1</v>
      </c>
      <c r="I778" s="13">
        <v>13</v>
      </c>
      <c r="J778" s="13">
        <v>596</v>
      </c>
      <c r="K778" s="13">
        <v>199</v>
      </c>
      <c r="L778" s="13">
        <v>397</v>
      </c>
      <c r="M778" s="12"/>
      <c r="N778" s="13">
        <v>99</v>
      </c>
      <c r="O778" s="14">
        <v>1291</v>
      </c>
    </row>
    <row r="779" spans="1:15" x14ac:dyDescent="0.25">
      <c r="A779" s="479"/>
      <c r="B779" s="10" t="s">
        <v>25</v>
      </c>
      <c r="C779" s="11" t="s">
        <v>22</v>
      </c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 x14ac:dyDescent="0.25">
      <c r="A780" s="479"/>
      <c r="B780" s="10" t="s">
        <v>26</v>
      </c>
      <c r="C780" s="11" t="s">
        <v>21</v>
      </c>
      <c r="D780" s="13">
        <v>121</v>
      </c>
      <c r="E780" s="13">
        <v>40</v>
      </c>
      <c r="F780" s="13">
        <v>30</v>
      </c>
      <c r="G780" s="13">
        <v>22</v>
      </c>
      <c r="H780" s="13">
        <v>9</v>
      </c>
      <c r="I780" s="13">
        <v>222</v>
      </c>
      <c r="J780" s="14">
        <v>11855</v>
      </c>
      <c r="K780" s="14">
        <v>3919</v>
      </c>
      <c r="L780" s="14">
        <v>2939</v>
      </c>
      <c r="M780" s="14">
        <v>2155</v>
      </c>
      <c r="N780" s="13">
        <v>882</v>
      </c>
      <c r="O780" s="14">
        <v>21750</v>
      </c>
    </row>
    <row r="781" spans="1:15" x14ac:dyDescent="0.25">
      <c r="A781" s="479"/>
      <c r="B781" s="10" t="s">
        <v>27</v>
      </c>
      <c r="C781" s="11" t="s">
        <v>22</v>
      </c>
      <c r="D781" s="13">
        <v>27</v>
      </c>
      <c r="E781" s="13">
        <v>6</v>
      </c>
      <c r="F781" s="13">
        <v>11</v>
      </c>
      <c r="G781" s="13">
        <v>2</v>
      </c>
      <c r="H781" s="13">
        <v>1</v>
      </c>
      <c r="I781" s="13">
        <v>47</v>
      </c>
      <c r="J781" s="14">
        <v>5391</v>
      </c>
      <c r="K781" s="14">
        <v>1198</v>
      </c>
      <c r="L781" s="14">
        <v>2196</v>
      </c>
      <c r="M781" s="13">
        <v>399</v>
      </c>
      <c r="N781" s="13">
        <v>200</v>
      </c>
      <c r="O781" s="14">
        <v>9384</v>
      </c>
    </row>
    <row r="782" spans="1:15" x14ac:dyDescent="0.25">
      <c r="A782" s="479"/>
      <c r="B782" s="10" t="s">
        <v>28</v>
      </c>
      <c r="C782" s="11" t="s">
        <v>21</v>
      </c>
      <c r="D782" s="13">
        <v>118</v>
      </c>
      <c r="E782" s="13">
        <v>28</v>
      </c>
      <c r="F782" s="13">
        <v>24</v>
      </c>
      <c r="G782" s="13">
        <v>20</v>
      </c>
      <c r="H782" s="13">
        <v>3</v>
      </c>
      <c r="I782" s="13">
        <v>193</v>
      </c>
      <c r="J782" s="14">
        <v>20077</v>
      </c>
      <c r="K782" s="14">
        <v>4764</v>
      </c>
      <c r="L782" s="14">
        <v>4083</v>
      </c>
      <c r="M782" s="14">
        <v>3403</v>
      </c>
      <c r="N782" s="13">
        <v>510</v>
      </c>
      <c r="O782" s="14">
        <v>32837</v>
      </c>
    </row>
    <row r="783" spans="1:15" x14ac:dyDescent="0.25">
      <c r="A783" s="479"/>
      <c r="B783" s="10" t="s">
        <v>29</v>
      </c>
      <c r="C783" s="11" t="s">
        <v>22</v>
      </c>
      <c r="D783" s="13">
        <v>26</v>
      </c>
      <c r="E783" s="13">
        <v>9</v>
      </c>
      <c r="F783" s="13">
        <v>13</v>
      </c>
      <c r="G783" s="13">
        <v>4</v>
      </c>
      <c r="H783" s="13">
        <v>3</v>
      </c>
      <c r="I783" s="13">
        <v>55</v>
      </c>
      <c r="J783" s="14">
        <v>5672</v>
      </c>
      <c r="K783" s="14">
        <v>1963</v>
      </c>
      <c r="L783" s="14">
        <v>2836</v>
      </c>
      <c r="M783" s="13">
        <v>873</v>
      </c>
      <c r="N783" s="13">
        <v>654</v>
      </c>
      <c r="O783" s="14">
        <v>11998</v>
      </c>
    </row>
    <row r="784" spans="1:15" x14ac:dyDescent="0.25">
      <c r="A784" s="479"/>
      <c r="B784" s="480" t="s">
        <v>18</v>
      </c>
      <c r="C784" s="480"/>
      <c r="D784" s="13">
        <v>314</v>
      </c>
      <c r="E784" s="13">
        <v>94</v>
      </c>
      <c r="F784" s="13">
        <v>87</v>
      </c>
      <c r="G784" s="13">
        <v>53</v>
      </c>
      <c r="H784" s="13">
        <v>21</v>
      </c>
      <c r="I784" s="159">
        <v>569</v>
      </c>
      <c r="J784" s="14">
        <v>48639</v>
      </c>
      <c r="K784" s="14">
        <v>14883</v>
      </c>
      <c r="L784" s="14">
        <v>14029</v>
      </c>
      <c r="M784" s="14">
        <v>8408</v>
      </c>
      <c r="N784" s="14">
        <v>3607</v>
      </c>
      <c r="O784" s="160">
        <v>89566</v>
      </c>
    </row>
    <row r="785" spans="1:15" x14ac:dyDescent="0.25">
      <c r="A785" s="479" t="s">
        <v>89</v>
      </c>
      <c r="B785" s="10" t="s">
        <v>20</v>
      </c>
      <c r="C785" s="11" t="s">
        <v>21</v>
      </c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 x14ac:dyDescent="0.25">
      <c r="A786" s="479"/>
      <c r="B786" s="10" t="s">
        <v>20</v>
      </c>
      <c r="C786" s="11" t="s">
        <v>22</v>
      </c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 x14ac:dyDescent="0.25">
      <c r="A787" s="479"/>
      <c r="B787" s="10" t="s">
        <v>23</v>
      </c>
      <c r="C787" s="11" t="s">
        <v>21</v>
      </c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 x14ac:dyDescent="0.25">
      <c r="A788" s="479"/>
      <c r="B788" s="10" t="s">
        <v>23</v>
      </c>
      <c r="C788" s="11" t="s">
        <v>22</v>
      </c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 x14ac:dyDescent="0.25">
      <c r="A789" s="479"/>
      <c r="B789" s="10" t="s">
        <v>24</v>
      </c>
      <c r="C789" s="11" t="s">
        <v>21</v>
      </c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 x14ac:dyDescent="0.25">
      <c r="A790" s="479"/>
      <c r="B790" s="10" t="s">
        <v>24</v>
      </c>
      <c r="C790" s="11" t="s">
        <v>22</v>
      </c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 x14ac:dyDescent="0.25">
      <c r="A791" s="479"/>
      <c r="B791" s="10" t="s">
        <v>25</v>
      </c>
      <c r="C791" s="11" t="s">
        <v>21</v>
      </c>
      <c r="D791" s="13">
        <v>2</v>
      </c>
      <c r="E791" s="13">
        <v>4</v>
      </c>
      <c r="F791" s="13">
        <v>56</v>
      </c>
      <c r="G791" s="13">
        <v>4</v>
      </c>
      <c r="H791" s="13">
        <v>1</v>
      </c>
      <c r="I791" s="13">
        <v>67</v>
      </c>
      <c r="J791" s="13">
        <v>199</v>
      </c>
      <c r="K791" s="13">
        <v>397</v>
      </c>
      <c r="L791" s="14">
        <v>5560</v>
      </c>
      <c r="M791" s="13">
        <v>397</v>
      </c>
      <c r="N791" s="13">
        <v>99</v>
      </c>
      <c r="O791" s="14">
        <v>6652</v>
      </c>
    </row>
    <row r="792" spans="1:15" x14ac:dyDescent="0.25">
      <c r="A792" s="479"/>
      <c r="B792" s="10" t="s">
        <v>25</v>
      </c>
      <c r="C792" s="11" t="s">
        <v>22</v>
      </c>
      <c r="D792" s="13">
        <v>4</v>
      </c>
      <c r="E792" s="13">
        <v>1</v>
      </c>
      <c r="F792" s="13">
        <v>1</v>
      </c>
      <c r="G792" s="12"/>
      <c r="H792" s="13">
        <v>1</v>
      </c>
      <c r="I792" s="13">
        <v>7</v>
      </c>
      <c r="J792" s="13">
        <v>775</v>
      </c>
      <c r="K792" s="13">
        <v>194</v>
      </c>
      <c r="L792" s="13">
        <v>194</v>
      </c>
      <c r="M792" s="12"/>
      <c r="N792" s="13">
        <v>194</v>
      </c>
      <c r="O792" s="14">
        <v>1357</v>
      </c>
    </row>
    <row r="793" spans="1:15" x14ac:dyDescent="0.25">
      <c r="A793" s="479"/>
      <c r="B793" s="10" t="s">
        <v>26</v>
      </c>
      <c r="C793" s="11" t="s">
        <v>21</v>
      </c>
      <c r="D793" s="13">
        <v>358</v>
      </c>
      <c r="E793" s="14">
        <v>1091</v>
      </c>
      <c r="F793" s="14">
        <v>2944</v>
      </c>
      <c r="G793" s="13">
        <v>385</v>
      </c>
      <c r="H793" s="13">
        <v>57</v>
      </c>
      <c r="I793" s="14">
        <v>4835</v>
      </c>
      <c r="J793" s="14">
        <v>35074</v>
      </c>
      <c r="K793" s="14">
        <v>106888</v>
      </c>
      <c r="L793" s="14">
        <v>288431</v>
      </c>
      <c r="M793" s="14">
        <v>37719</v>
      </c>
      <c r="N793" s="14">
        <v>5584</v>
      </c>
      <c r="O793" s="14">
        <v>473696</v>
      </c>
    </row>
    <row r="794" spans="1:15" x14ac:dyDescent="0.25">
      <c r="A794" s="479"/>
      <c r="B794" s="10" t="s">
        <v>27</v>
      </c>
      <c r="C794" s="11" t="s">
        <v>22</v>
      </c>
      <c r="D794" s="13">
        <v>272</v>
      </c>
      <c r="E794" s="13">
        <v>127</v>
      </c>
      <c r="F794" s="13">
        <v>163</v>
      </c>
      <c r="G794" s="13">
        <v>45</v>
      </c>
      <c r="H794" s="13">
        <v>88</v>
      </c>
      <c r="I794" s="13">
        <v>695</v>
      </c>
      <c r="J794" s="14">
        <v>54312</v>
      </c>
      <c r="K794" s="14">
        <v>25359</v>
      </c>
      <c r="L794" s="14">
        <v>32547</v>
      </c>
      <c r="M794" s="14">
        <v>8985</v>
      </c>
      <c r="N794" s="14">
        <v>17572</v>
      </c>
      <c r="O794" s="14">
        <v>138775</v>
      </c>
    </row>
    <row r="795" spans="1:15" x14ac:dyDescent="0.25">
      <c r="A795" s="479"/>
      <c r="B795" s="10" t="s">
        <v>28</v>
      </c>
      <c r="C795" s="11" t="s">
        <v>21</v>
      </c>
      <c r="D795" s="13">
        <v>33</v>
      </c>
      <c r="E795" s="13">
        <v>38</v>
      </c>
      <c r="F795" s="13">
        <v>113</v>
      </c>
      <c r="G795" s="13">
        <v>11</v>
      </c>
      <c r="H795" s="13">
        <v>4</v>
      </c>
      <c r="I795" s="13">
        <v>199</v>
      </c>
      <c r="J795" s="14">
        <v>5615</v>
      </c>
      <c r="K795" s="14">
        <v>6465</v>
      </c>
      <c r="L795" s="14">
        <v>19226</v>
      </c>
      <c r="M795" s="14">
        <v>1872</v>
      </c>
      <c r="N795" s="13">
        <v>681</v>
      </c>
      <c r="O795" s="14">
        <v>33859</v>
      </c>
    </row>
    <row r="796" spans="1:15" x14ac:dyDescent="0.25">
      <c r="A796" s="479"/>
      <c r="B796" s="10" t="s">
        <v>29</v>
      </c>
      <c r="C796" s="11" t="s">
        <v>22</v>
      </c>
      <c r="D796" s="13">
        <v>85</v>
      </c>
      <c r="E796" s="13">
        <v>38</v>
      </c>
      <c r="F796" s="13">
        <v>68</v>
      </c>
      <c r="G796" s="13">
        <v>12</v>
      </c>
      <c r="H796" s="13">
        <v>10</v>
      </c>
      <c r="I796" s="13">
        <v>213</v>
      </c>
      <c r="J796" s="14">
        <v>18543</v>
      </c>
      <c r="K796" s="14">
        <v>8290</v>
      </c>
      <c r="L796" s="14">
        <v>14835</v>
      </c>
      <c r="M796" s="14">
        <v>2618</v>
      </c>
      <c r="N796" s="14">
        <v>2182</v>
      </c>
      <c r="O796" s="14">
        <v>46468</v>
      </c>
    </row>
    <row r="797" spans="1:15" x14ac:dyDescent="0.25">
      <c r="A797" s="479"/>
      <c r="B797" s="480" t="s">
        <v>18</v>
      </c>
      <c r="C797" s="480"/>
      <c r="D797" s="13">
        <v>754</v>
      </c>
      <c r="E797" s="14">
        <v>1299</v>
      </c>
      <c r="F797" s="14">
        <v>3345</v>
      </c>
      <c r="G797" s="13">
        <v>457</v>
      </c>
      <c r="H797" s="13">
        <v>161</v>
      </c>
      <c r="I797" s="158">
        <v>6016</v>
      </c>
      <c r="J797" s="14">
        <v>114518</v>
      </c>
      <c r="K797" s="14">
        <v>147593</v>
      </c>
      <c r="L797" s="14">
        <v>360793</v>
      </c>
      <c r="M797" s="14">
        <v>51591</v>
      </c>
      <c r="N797" s="14">
        <v>26312</v>
      </c>
      <c r="O797" s="160">
        <v>700807</v>
      </c>
    </row>
    <row r="798" spans="1:15" x14ac:dyDescent="0.25">
      <c r="A798" s="479" t="s">
        <v>90</v>
      </c>
      <c r="B798" s="10" t="s">
        <v>20</v>
      </c>
      <c r="C798" s="11" t="s">
        <v>21</v>
      </c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 x14ac:dyDescent="0.25">
      <c r="A799" s="479"/>
      <c r="B799" s="10" t="s">
        <v>20</v>
      </c>
      <c r="C799" s="11" t="s">
        <v>22</v>
      </c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 x14ac:dyDescent="0.25">
      <c r="A800" s="479"/>
      <c r="B800" s="10" t="s">
        <v>23</v>
      </c>
      <c r="C800" s="11" t="s">
        <v>21</v>
      </c>
      <c r="D800" s="12"/>
      <c r="E800" s="12"/>
      <c r="F800" s="13">
        <v>1</v>
      </c>
      <c r="G800" s="12"/>
      <c r="H800" s="12"/>
      <c r="I800" s="13">
        <v>1</v>
      </c>
      <c r="J800" s="12"/>
      <c r="K800" s="12"/>
      <c r="L800" s="13">
        <v>456</v>
      </c>
      <c r="M800" s="12"/>
      <c r="N800" s="12"/>
      <c r="O800" s="13">
        <v>456</v>
      </c>
    </row>
    <row r="801" spans="1:15" x14ac:dyDescent="0.25">
      <c r="A801" s="479"/>
      <c r="B801" s="10" t="s">
        <v>23</v>
      </c>
      <c r="C801" s="11" t="s">
        <v>22</v>
      </c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 x14ac:dyDescent="0.25">
      <c r="A802" s="479"/>
      <c r="B802" s="10" t="s">
        <v>24</v>
      </c>
      <c r="C802" s="11" t="s">
        <v>21</v>
      </c>
      <c r="D802" s="13">
        <v>46</v>
      </c>
      <c r="E802" s="13">
        <v>14</v>
      </c>
      <c r="F802" s="13">
        <v>10</v>
      </c>
      <c r="G802" s="13">
        <v>2</v>
      </c>
      <c r="H802" s="13">
        <v>10</v>
      </c>
      <c r="I802" s="13">
        <v>82</v>
      </c>
      <c r="J802" s="14">
        <v>14514</v>
      </c>
      <c r="K802" s="14">
        <v>4417</v>
      </c>
      <c r="L802" s="14">
        <v>3155</v>
      </c>
      <c r="M802" s="13">
        <v>631</v>
      </c>
      <c r="N802" s="14">
        <v>3155</v>
      </c>
      <c r="O802" s="14">
        <v>25872</v>
      </c>
    </row>
    <row r="803" spans="1:15" x14ac:dyDescent="0.25">
      <c r="A803" s="479"/>
      <c r="B803" s="10" t="s">
        <v>24</v>
      </c>
      <c r="C803" s="11" t="s">
        <v>22</v>
      </c>
      <c r="D803" s="13">
        <v>48</v>
      </c>
      <c r="E803" s="13">
        <v>10</v>
      </c>
      <c r="F803" s="13">
        <v>12</v>
      </c>
      <c r="G803" s="13">
        <v>5</v>
      </c>
      <c r="H803" s="13">
        <v>3</v>
      </c>
      <c r="I803" s="13">
        <v>78</v>
      </c>
      <c r="J803" s="14">
        <v>15854</v>
      </c>
      <c r="K803" s="14">
        <v>3303</v>
      </c>
      <c r="L803" s="14">
        <v>3964</v>
      </c>
      <c r="M803" s="14">
        <v>1652</v>
      </c>
      <c r="N803" s="13">
        <v>991</v>
      </c>
      <c r="O803" s="14">
        <v>25764</v>
      </c>
    </row>
    <row r="804" spans="1:15" x14ac:dyDescent="0.25">
      <c r="A804" s="479"/>
      <c r="B804" s="10" t="s">
        <v>25</v>
      </c>
      <c r="C804" s="11" t="s">
        <v>21</v>
      </c>
      <c r="D804" s="13">
        <v>1</v>
      </c>
      <c r="E804" s="12"/>
      <c r="F804" s="12"/>
      <c r="G804" s="12"/>
      <c r="H804" s="12"/>
      <c r="I804" s="13">
        <v>1</v>
      </c>
      <c r="J804" s="13">
        <v>99</v>
      </c>
      <c r="K804" s="12"/>
      <c r="L804" s="12"/>
      <c r="M804" s="12"/>
      <c r="N804" s="12"/>
      <c r="O804" s="13">
        <v>99</v>
      </c>
    </row>
    <row r="805" spans="1:15" x14ac:dyDescent="0.25">
      <c r="A805" s="479"/>
      <c r="B805" s="10" t="s">
        <v>25</v>
      </c>
      <c r="C805" s="11" t="s">
        <v>22</v>
      </c>
      <c r="D805" s="13">
        <v>2</v>
      </c>
      <c r="E805" s="13">
        <v>1</v>
      </c>
      <c r="F805" s="12"/>
      <c r="G805" s="13">
        <v>1</v>
      </c>
      <c r="H805" s="12"/>
      <c r="I805" s="13">
        <v>4</v>
      </c>
      <c r="J805" s="13">
        <v>387</v>
      </c>
      <c r="K805" s="13">
        <v>194</v>
      </c>
      <c r="L805" s="12"/>
      <c r="M805" s="13">
        <v>194</v>
      </c>
      <c r="N805" s="12"/>
      <c r="O805" s="13">
        <v>775</v>
      </c>
    </row>
    <row r="806" spans="1:15" x14ac:dyDescent="0.25">
      <c r="A806" s="479"/>
      <c r="B806" s="10" t="s">
        <v>26</v>
      </c>
      <c r="C806" s="11" t="s">
        <v>21</v>
      </c>
      <c r="D806" s="13">
        <v>487</v>
      </c>
      <c r="E806" s="13">
        <v>138</v>
      </c>
      <c r="F806" s="13">
        <v>135</v>
      </c>
      <c r="G806" s="13">
        <v>67</v>
      </c>
      <c r="H806" s="13">
        <v>32</v>
      </c>
      <c r="I806" s="13">
        <v>859</v>
      </c>
      <c r="J806" s="14">
        <v>47713</v>
      </c>
      <c r="K806" s="14">
        <v>13520</v>
      </c>
      <c r="L806" s="14">
        <v>13226</v>
      </c>
      <c r="M806" s="14">
        <v>6564</v>
      </c>
      <c r="N806" s="14">
        <v>3135</v>
      </c>
      <c r="O806" s="14">
        <v>84158</v>
      </c>
    </row>
    <row r="807" spans="1:15" x14ac:dyDescent="0.25">
      <c r="A807" s="479"/>
      <c r="B807" s="10" t="s">
        <v>27</v>
      </c>
      <c r="C807" s="11" t="s">
        <v>22</v>
      </c>
      <c r="D807" s="13">
        <v>254</v>
      </c>
      <c r="E807" s="13">
        <v>82</v>
      </c>
      <c r="F807" s="13">
        <v>114</v>
      </c>
      <c r="G807" s="13">
        <v>44</v>
      </c>
      <c r="H807" s="13">
        <v>24</v>
      </c>
      <c r="I807" s="13">
        <v>518</v>
      </c>
      <c r="J807" s="14">
        <v>50718</v>
      </c>
      <c r="K807" s="14">
        <v>16374</v>
      </c>
      <c r="L807" s="14">
        <v>22763</v>
      </c>
      <c r="M807" s="14">
        <v>8786</v>
      </c>
      <c r="N807" s="14">
        <v>4792</v>
      </c>
      <c r="O807" s="14">
        <v>103433</v>
      </c>
    </row>
    <row r="808" spans="1:15" x14ac:dyDescent="0.25">
      <c r="A808" s="479"/>
      <c r="B808" s="10" t="s">
        <v>28</v>
      </c>
      <c r="C808" s="11" t="s">
        <v>21</v>
      </c>
      <c r="D808" s="13">
        <v>330</v>
      </c>
      <c r="E808" s="13">
        <v>73</v>
      </c>
      <c r="F808" s="13">
        <v>86</v>
      </c>
      <c r="G808" s="13">
        <v>31</v>
      </c>
      <c r="H808" s="13">
        <v>16</v>
      </c>
      <c r="I808" s="13">
        <v>536</v>
      </c>
      <c r="J808" s="14">
        <v>56147</v>
      </c>
      <c r="K808" s="14">
        <v>12420</v>
      </c>
      <c r="L808" s="14">
        <v>14632</v>
      </c>
      <c r="M808" s="14">
        <v>5274</v>
      </c>
      <c r="N808" s="14">
        <v>2722</v>
      </c>
      <c r="O808" s="14">
        <v>91195</v>
      </c>
    </row>
    <row r="809" spans="1:15" x14ac:dyDescent="0.25">
      <c r="A809" s="479"/>
      <c r="B809" s="10" t="s">
        <v>29</v>
      </c>
      <c r="C809" s="11" t="s">
        <v>22</v>
      </c>
      <c r="D809" s="13">
        <v>309</v>
      </c>
      <c r="E809" s="13">
        <v>67</v>
      </c>
      <c r="F809" s="13">
        <v>90</v>
      </c>
      <c r="G809" s="13">
        <v>32</v>
      </c>
      <c r="H809" s="13">
        <v>23</v>
      </c>
      <c r="I809" s="13">
        <v>521</v>
      </c>
      <c r="J809" s="14">
        <v>67411</v>
      </c>
      <c r="K809" s="14">
        <v>14617</v>
      </c>
      <c r="L809" s="14">
        <v>19634</v>
      </c>
      <c r="M809" s="14">
        <v>6981</v>
      </c>
      <c r="N809" s="14">
        <v>5018</v>
      </c>
      <c r="O809" s="14">
        <v>113661</v>
      </c>
    </row>
    <row r="810" spans="1:15" x14ac:dyDescent="0.25">
      <c r="A810" s="479"/>
      <c r="B810" s="480" t="s">
        <v>18</v>
      </c>
      <c r="C810" s="480"/>
      <c r="D810" s="14">
        <v>1477</v>
      </c>
      <c r="E810" s="13">
        <v>385</v>
      </c>
      <c r="F810" s="13">
        <v>448</v>
      </c>
      <c r="G810" s="13">
        <v>182</v>
      </c>
      <c r="H810" s="13">
        <v>108</v>
      </c>
      <c r="I810" s="158">
        <v>2600</v>
      </c>
      <c r="J810" s="14">
        <v>252843</v>
      </c>
      <c r="K810" s="14">
        <v>64845</v>
      </c>
      <c r="L810" s="14">
        <v>77830</v>
      </c>
      <c r="M810" s="14">
        <v>30082</v>
      </c>
      <c r="N810" s="14">
        <v>19813</v>
      </c>
      <c r="O810" s="160">
        <v>445413</v>
      </c>
    </row>
    <row r="811" spans="1:15" x14ac:dyDescent="0.25">
      <c r="A811" s="479" t="s">
        <v>91</v>
      </c>
      <c r="B811" s="10" t="s">
        <v>20</v>
      </c>
      <c r="C811" s="11" t="s">
        <v>21</v>
      </c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 x14ac:dyDescent="0.25">
      <c r="A812" s="479"/>
      <c r="B812" s="10" t="s">
        <v>20</v>
      </c>
      <c r="C812" s="11" t="s">
        <v>22</v>
      </c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 x14ac:dyDescent="0.25">
      <c r="A813" s="479"/>
      <c r="B813" s="10" t="s">
        <v>23</v>
      </c>
      <c r="C813" s="11" t="s">
        <v>21</v>
      </c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 x14ac:dyDescent="0.25">
      <c r="A814" s="479"/>
      <c r="B814" s="10" t="s">
        <v>23</v>
      </c>
      <c r="C814" s="11" t="s">
        <v>22</v>
      </c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 x14ac:dyDescent="0.25">
      <c r="A815" s="479"/>
      <c r="B815" s="10" t="s">
        <v>24</v>
      </c>
      <c r="C815" s="11" t="s">
        <v>21</v>
      </c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 x14ac:dyDescent="0.25">
      <c r="A816" s="479"/>
      <c r="B816" s="10" t="s">
        <v>24</v>
      </c>
      <c r="C816" s="11" t="s">
        <v>22</v>
      </c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 x14ac:dyDescent="0.25">
      <c r="A817" s="479"/>
      <c r="B817" s="10" t="s">
        <v>25</v>
      </c>
      <c r="C817" s="11" t="s">
        <v>21</v>
      </c>
      <c r="D817" s="13">
        <v>9</v>
      </c>
      <c r="E817" s="12"/>
      <c r="F817" s="13">
        <v>3</v>
      </c>
      <c r="G817" s="12"/>
      <c r="H817" s="12"/>
      <c r="I817" s="13">
        <v>12</v>
      </c>
      <c r="J817" s="13">
        <v>894</v>
      </c>
      <c r="K817" s="12"/>
      <c r="L817" s="13">
        <v>298</v>
      </c>
      <c r="M817" s="12"/>
      <c r="N817" s="12"/>
      <c r="O817" s="14">
        <v>1192</v>
      </c>
    </row>
    <row r="818" spans="1:15" x14ac:dyDescent="0.25">
      <c r="A818" s="479"/>
      <c r="B818" s="10" t="s">
        <v>25</v>
      </c>
      <c r="C818" s="11" t="s">
        <v>22</v>
      </c>
      <c r="D818" s="13">
        <v>17</v>
      </c>
      <c r="E818" s="13">
        <v>1</v>
      </c>
      <c r="F818" s="13">
        <v>3</v>
      </c>
      <c r="G818" s="12"/>
      <c r="H818" s="13">
        <v>1</v>
      </c>
      <c r="I818" s="13">
        <v>22</v>
      </c>
      <c r="J818" s="14">
        <v>3292</v>
      </c>
      <c r="K818" s="13">
        <v>194</v>
      </c>
      <c r="L818" s="13">
        <v>581</v>
      </c>
      <c r="M818" s="12"/>
      <c r="N818" s="13">
        <v>194</v>
      </c>
      <c r="O818" s="14">
        <v>4261</v>
      </c>
    </row>
    <row r="819" spans="1:15" x14ac:dyDescent="0.25">
      <c r="A819" s="479"/>
      <c r="B819" s="10" t="s">
        <v>26</v>
      </c>
      <c r="C819" s="11" t="s">
        <v>21</v>
      </c>
      <c r="D819" s="14">
        <v>2603</v>
      </c>
      <c r="E819" s="13">
        <v>241</v>
      </c>
      <c r="F819" s="13">
        <v>443</v>
      </c>
      <c r="G819" s="13">
        <v>132</v>
      </c>
      <c r="H819" s="13">
        <v>61</v>
      </c>
      <c r="I819" s="14">
        <v>3480</v>
      </c>
      <c r="J819" s="14">
        <v>255022</v>
      </c>
      <c r="K819" s="14">
        <v>23611</v>
      </c>
      <c r="L819" s="14">
        <v>43402</v>
      </c>
      <c r="M819" s="14">
        <v>12932</v>
      </c>
      <c r="N819" s="14">
        <v>5976</v>
      </c>
      <c r="O819" s="14">
        <v>340943</v>
      </c>
    </row>
    <row r="820" spans="1:15" x14ac:dyDescent="0.25">
      <c r="A820" s="479"/>
      <c r="B820" s="10" t="s">
        <v>27</v>
      </c>
      <c r="C820" s="11" t="s">
        <v>22</v>
      </c>
      <c r="D820" s="14">
        <v>2571</v>
      </c>
      <c r="E820" s="13">
        <v>304</v>
      </c>
      <c r="F820" s="13">
        <v>632</v>
      </c>
      <c r="G820" s="13">
        <v>163</v>
      </c>
      <c r="H820" s="13">
        <v>89</v>
      </c>
      <c r="I820" s="14">
        <v>3759</v>
      </c>
      <c r="J820" s="14">
        <v>513371</v>
      </c>
      <c r="K820" s="14">
        <v>60702</v>
      </c>
      <c r="L820" s="14">
        <v>126196</v>
      </c>
      <c r="M820" s="14">
        <v>32547</v>
      </c>
      <c r="N820" s="14">
        <v>17771</v>
      </c>
      <c r="O820" s="14">
        <v>750587</v>
      </c>
    </row>
    <row r="821" spans="1:15" x14ac:dyDescent="0.25">
      <c r="A821" s="479"/>
      <c r="B821" s="10" t="s">
        <v>28</v>
      </c>
      <c r="C821" s="11" t="s">
        <v>21</v>
      </c>
      <c r="D821" s="13">
        <v>725</v>
      </c>
      <c r="E821" s="13">
        <v>47</v>
      </c>
      <c r="F821" s="13">
        <v>107</v>
      </c>
      <c r="G821" s="13">
        <v>34</v>
      </c>
      <c r="H821" s="13">
        <v>9</v>
      </c>
      <c r="I821" s="13">
        <v>922</v>
      </c>
      <c r="J821" s="14">
        <v>123353</v>
      </c>
      <c r="K821" s="14">
        <v>7997</v>
      </c>
      <c r="L821" s="14">
        <v>18205</v>
      </c>
      <c r="M821" s="14">
        <v>5785</v>
      </c>
      <c r="N821" s="14">
        <v>1531</v>
      </c>
      <c r="O821" s="14">
        <v>156871</v>
      </c>
    </row>
    <row r="822" spans="1:15" x14ac:dyDescent="0.25">
      <c r="A822" s="479"/>
      <c r="B822" s="10" t="s">
        <v>29</v>
      </c>
      <c r="C822" s="11" t="s">
        <v>22</v>
      </c>
      <c r="D822" s="14">
        <v>1317</v>
      </c>
      <c r="E822" s="13">
        <v>110</v>
      </c>
      <c r="F822" s="13">
        <v>328</v>
      </c>
      <c r="G822" s="13">
        <v>61</v>
      </c>
      <c r="H822" s="13">
        <v>28</v>
      </c>
      <c r="I822" s="14">
        <v>1844</v>
      </c>
      <c r="J822" s="14">
        <v>287315</v>
      </c>
      <c r="K822" s="14">
        <v>23997</v>
      </c>
      <c r="L822" s="14">
        <v>71556</v>
      </c>
      <c r="M822" s="14">
        <v>13308</v>
      </c>
      <c r="N822" s="14">
        <v>6108</v>
      </c>
      <c r="O822" s="14">
        <v>402284</v>
      </c>
    </row>
    <row r="823" spans="1:15" x14ac:dyDescent="0.25">
      <c r="A823" s="479"/>
      <c r="B823" s="480" t="s">
        <v>18</v>
      </c>
      <c r="C823" s="480"/>
      <c r="D823" s="14">
        <v>7242</v>
      </c>
      <c r="E823" s="13">
        <v>703</v>
      </c>
      <c r="F823" s="14">
        <v>1516</v>
      </c>
      <c r="G823" s="13">
        <v>390</v>
      </c>
      <c r="H823" s="13">
        <v>188</v>
      </c>
      <c r="I823" s="158">
        <v>10039</v>
      </c>
      <c r="J823" s="14">
        <v>1183247</v>
      </c>
      <c r="K823" s="14">
        <v>116501</v>
      </c>
      <c r="L823" s="14">
        <v>260238</v>
      </c>
      <c r="M823" s="14">
        <v>64572</v>
      </c>
      <c r="N823" s="14">
        <v>31580</v>
      </c>
      <c r="O823" s="160">
        <v>1656138</v>
      </c>
    </row>
    <row r="824" spans="1:15" x14ac:dyDescent="0.25">
      <c r="A824" s="485" t="s">
        <v>92</v>
      </c>
      <c r="B824" s="10" t="s">
        <v>20</v>
      </c>
      <c r="C824" s="11" t="s">
        <v>21</v>
      </c>
      <c r="D824" s="14">
        <v>4013</v>
      </c>
      <c r="E824" s="14">
        <v>2356</v>
      </c>
      <c r="F824" s="14">
        <v>1897</v>
      </c>
      <c r="G824" s="13">
        <v>955</v>
      </c>
      <c r="H824" s="13">
        <v>814</v>
      </c>
      <c r="I824" s="14">
        <v>10035</v>
      </c>
      <c r="J824" s="14">
        <v>2034073</v>
      </c>
      <c r="K824" s="14">
        <v>1196533</v>
      </c>
      <c r="L824" s="14">
        <v>966489</v>
      </c>
      <c r="M824" s="14">
        <v>486541</v>
      </c>
      <c r="N824" s="14">
        <v>414913</v>
      </c>
      <c r="O824" s="14">
        <v>5098549</v>
      </c>
    </row>
    <row r="825" spans="1:15" x14ac:dyDescent="0.25">
      <c r="A825" s="485"/>
      <c r="B825" s="10" t="s">
        <v>20</v>
      </c>
      <c r="C825" s="11" t="s">
        <v>22</v>
      </c>
      <c r="D825" s="14">
        <v>3666</v>
      </c>
      <c r="E825" s="14">
        <v>2230</v>
      </c>
      <c r="F825" s="14">
        <v>1736</v>
      </c>
      <c r="G825" s="13">
        <v>977</v>
      </c>
      <c r="H825" s="13">
        <v>758</v>
      </c>
      <c r="I825" s="14">
        <v>9367</v>
      </c>
      <c r="J825" s="14">
        <v>1754877</v>
      </c>
      <c r="K825" s="14">
        <v>1069875</v>
      </c>
      <c r="L825" s="14">
        <v>835326</v>
      </c>
      <c r="M825" s="14">
        <v>471072</v>
      </c>
      <c r="N825" s="14">
        <v>365083</v>
      </c>
      <c r="O825" s="14">
        <v>4496233</v>
      </c>
    </row>
    <row r="826" spans="1:15" x14ac:dyDescent="0.25">
      <c r="A826" s="485"/>
      <c r="B826" s="10" t="s">
        <v>23</v>
      </c>
      <c r="C826" s="11" t="s">
        <v>21</v>
      </c>
      <c r="D826" s="14">
        <v>21432</v>
      </c>
      <c r="E826" s="14">
        <v>12482</v>
      </c>
      <c r="F826" s="14">
        <v>10416</v>
      </c>
      <c r="G826" s="14">
        <v>6979</v>
      </c>
      <c r="H826" s="14">
        <v>6255</v>
      </c>
      <c r="I826" s="14">
        <v>57564</v>
      </c>
      <c r="J826" s="14">
        <v>9778733</v>
      </c>
      <c r="K826" s="14">
        <v>5714556</v>
      </c>
      <c r="L826" s="14">
        <v>4780879</v>
      </c>
      <c r="M826" s="14">
        <v>3205009</v>
      </c>
      <c r="N826" s="14">
        <v>2867248</v>
      </c>
      <c r="O826" s="14">
        <v>26346425</v>
      </c>
    </row>
    <row r="827" spans="1:15" x14ac:dyDescent="0.25">
      <c r="A827" s="485"/>
      <c r="B827" s="10" t="s">
        <v>23</v>
      </c>
      <c r="C827" s="11" t="s">
        <v>22</v>
      </c>
      <c r="D827" s="14">
        <v>20280</v>
      </c>
      <c r="E827" s="14">
        <v>11932</v>
      </c>
      <c r="F827" s="14">
        <v>9725</v>
      </c>
      <c r="G827" s="14">
        <v>6598</v>
      </c>
      <c r="H827" s="14">
        <v>5834</v>
      </c>
      <c r="I827" s="14">
        <v>54369</v>
      </c>
      <c r="J827" s="14">
        <v>9140590</v>
      </c>
      <c r="K827" s="14">
        <v>5396897</v>
      </c>
      <c r="L827" s="14">
        <v>4409542</v>
      </c>
      <c r="M827" s="14">
        <v>2994678</v>
      </c>
      <c r="N827" s="14">
        <v>2640632</v>
      </c>
      <c r="O827" s="14">
        <v>24582339</v>
      </c>
    </row>
    <row r="828" spans="1:15" x14ac:dyDescent="0.25">
      <c r="A828" s="485"/>
      <c r="B828" s="10" t="s">
        <v>24</v>
      </c>
      <c r="C828" s="11" t="s">
        <v>21</v>
      </c>
      <c r="D828" s="14">
        <v>49105</v>
      </c>
      <c r="E828" s="14">
        <v>34010</v>
      </c>
      <c r="F828" s="14">
        <v>31887</v>
      </c>
      <c r="G828" s="14">
        <v>17113</v>
      </c>
      <c r="H828" s="14">
        <v>20980</v>
      </c>
      <c r="I828" s="14">
        <v>153095</v>
      </c>
      <c r="J828" s="14">
        <v>15515625</v>
      </c>
      <c r="K828" s="14">
        <v>10793340</v>
      </c>
      <c r="L828" s="14">
        <v>10129257</v>
      </c>
      <c r="M828" s="14">
        <v>5450060</v>
      </c>
      <c r="N828" s="14">
        <v>6662079</v>
      </c>
      <c r="O828" s="14">
        <v>48550361</v>
      </c>
    </row>
    <row r="829" spans="1:15" x14ac:dyDescent="0.25">
      <c r="A829" s="485"/>
      <c r="B829" s="10" t="s">
        <v>24</v>
      </c>
      <c r="C829" s="11" t="s">
        <v>22</v>
      </c>
      <c r="D829" s="14">
        <v>46532</v>
      </c>
      <c r="E829" s="14">
        <v>31872</v>
      </c>
      <c r="F829" s="14">
        <v>30094</v>
      </c>
      <c r="G829" s="14">
        <v>16262</v>
      </c>
      <c r="H829" s="14">
        <v>19787</v>
      </c>
      <c r="I829" s="14">
        <v>144547</v>
      </c>
      <c r="J829" s="14">
        <v>15390133</v>
      </c>
      <c r="K829" s="14">
        <v>10587807</v>
      </c>
      <c r="L829" s="14">
        <v>10006208</v>
      </c>
      <c r="M829" s="14">
        <v>5423385</v>
      </c>
      <c r="N829" s="14">
        <v>6578117</v>
      </c>
      <c r="O829" s="14">
        <v>47985650</v>
      </c>
    </row>
    <row r="830" spans="1:15" x14ac:dyDescent="0.25">
      <c r="A830" s="485"/>
      <c r="B830" s="10" t="s">
        <v>25</v>
      </c>
      <c r="C830" s="11" t="s">
        <v>21</v>
      </c>
      <c r="D830" s="14">
        <v>8515</v>
      </c>
      <c r="E830" s="14">
        <v>6786</v>
      </c>
      <c r="F830" s="14">
        <v>7457</v>
      </c>
      <c r="G830" s="14">
        <v>3309</v>
      </c>
      <c r="H830" s="14">
        <v>4186</v>
      </c>
      <c r="I830" s="14">
        <v>30253</v>
      </c>
      <c r="J830" s="14">
        <v>846525</v>
      </c>
      <c r="K830" s="14">
        <v>677903</v>
      </c>
      <c r="L830" s="14">
        <v>744998</v>
      </c>
      <c r="M830" s="14">
        <v>331482</v>
      </c>
      <c r="N830" s="14">
        <v>418288</v>
      </c>
      <c r="O830" s="14">
        <v>3019196</v>
      </c>
    </row>
    <row r="831" spans="1:15" x14ac:dyDescent="0.25">
      <c r="A831" s="485"/>
      <c r="B831" s="10" t="s">
        <v>25</v>
      </c>
      <c r="C831" s="11" t="s">
        <v>22</v>
      </c>
      <c r="D831" s="14">
        <v>8191</v>
      </c>
      <c r="E831" s="14">
        <v>6281</v>
      </c>
      <c r="F831" s="14">
        <v>6989</v>
      </c>
      <c r="G831" s="14">
        <v>3031</v>
      </c>
      <c r="H831" s="14">
        <v>4118</v>
      </c>
      <c r="I831" s="14">
        <v>28610</v>
      </c>
      <c r="J831" s="14">
        <v>1587660</v>
      </c>
      <c r="K831" s="14">
        <v>1222157</v>
      </c>
      <c r="L831" s="14">
        <v>1360152</v>
      </c>
      <c r="M831" s="14">
        <v>590718</v>
      </c>
      <c r="N831" s="14">
        <v>801335</v>
      </c>
      <c r="O831" s="14">
        <v>5562022</v>
      </c>
    </row>
    <row r="832" spans="1:15" x14ac:dyDescent="0.25">
      <c r="A832" s="485"/>
      <c r="B832" s="10" t="s">
        <v>26</v>
      </c>
      <c r="C832" s="11" t="s">
        <v>21</v>
      </c>
      <c r="D832" s="14">
        <v>145203</v>
      </c>
      <c r="E832" s="14">
        <v>109662</v>
      </c>
      <c r="F832" s="14">
        <v>117126</v>
      </c>
      <c r="G832" s="14">
        <v>60129</v>
      </c>
      <c r="H832" s="14">
        <v>63085</v>
      </c>
      <c r="I832" s="14">
        <v>495205</v>
      </c>
      <c r="J832" s="14">
        <v>14252060</v>
      </c>
      <c r="K832" s="14">
        <v>10808288</v>
      </c>
      <c r="L832" s="14">
        <v>11557530</v>
      </c>
      <c r="M832" s="14">
        <v>5951671</v>
      </c>
      <c r="N832" s="14">
        <v>6232715</v>
      </c>
      <c r="O832" s="14">
        <v>48802264</v>
      </c>
    </row>
    <row r="833" spans="1:15" x14ac:dyDescent="0.25">
      <c r="A833" s="485"/>
      <c r="B833" s="10" t="s">
        <v>27</v>
      </c>
      <c r="C833" s="11" t="s">
        <v>22</v>
      </c>
      <c r="D833" s="14">
        <v>147133</v>
      </c>
      <c r="E833" s="14">
        <v>102162</v>
      </c>
      <c r="F833" s="14">
        <v>110342</v>
      </c>
      <c r="G833" s="14">
        <v>51430</v>
      </c>
      <c r="H833" s="14">
        <v>58444</v>
      </c>
      <c r="I833" s="14">
        <v>469511</v>
      </c>
      <c r="J833" s="14">
        <v>29419843</v>
      </c>
      <c r="K833" s="14">
        <v>20505734</v>
      </c>
      <c r="L833" s="14">
        <v>22166944</v>
      </c>
      <c r="M833" s="14">
        <v>10364817</v>
      </c>
      <c r="N833" s="14">
        <v>11754366</v>
      </c>
      <c r="O833" s="14">
        <v>94211704</v>
      </c>
    </row>
    <row r="834" spans="1:15" x14ac:dyDescent="0.25">
      <c r="A834" s="485"/>
      <c r="B834" s="10" t="s">
        <v>28</v>
      </c>
      <c r="C834" s="11" t="s">
        <v>21</v>
      </c>
      <c r="D834" s="14">
        <v>41962</v>
      </c>
      <c r="E834" s="14">
        <v>32535</v>
      </c>
      <c r="F834" s="14">
        <v>32824</v>
      </c>
      <c r="G834" s="14">
        <v>14102</v>
      </c>
      <c r="H834" s="14">
        <v>18994</v>
      </c>
      <c r="I834" s="14">
        <v>140417</v>
      </c>
      <c r="J834" s="14">
        <v>7150723</v>
      </c>
      <c r="K834" s="14">
        <v>5563796</v>
      </c>
      <c r="L834" s="14">
        <v>5630658</v>
      </c>
      <c r="M834" s="14">
        <v>2433495</v>
      </c>
      <c r="N834" s="14">
        <v>3260741</v>
      </c>
      <c r="O834" s="14">
        <v>24039413</v>
      </c>
    </row>
    <row r="835" spans="1:15" x14ac:dyDescent="0.25">
      <c r="A835" s="485"/>
      <c r="B835" s="10" t="s">
        <v>29</v>
      </c>
      <c r="C835" s="11" t="s">
        <v>22</v>
      </c>
      <c r="D835" s="14">
        <v>102610</v>
      </c>
      <c r="E835" s="14">
        <v>80126</v>
      </c>
      <c r="F835" s="14">
        <v>79730</v>
      </c>
      <c r="G835" s="14">
        <v>32648</v>
      </c>
      <c r="H835" s="14">
        <v>45135</v>
      </c>
      <c r="I835" s="14">
        <v>340249</v>
      </c>
      <c r="J835" s="14">
        <v>22417051</v>
      </c>
      <c r="K835" s="14">
        <v>17564405</v>
      </c>
      <c r="L835" s="14">
        <v>17520737</v>
      </c>
      <c r="M835" s="14">
        <v>7221611</v>
      </c>
      <c r="N835" s="14">
        <v>9931283</v>
      </c>
      <c r="O835" s="14">
        <v>74655087</v>
      </c>
    </row>
    <row r="836" spans="1:15" s="9" customFormat="1" ht="11.25" customHeight="1" x14ac:dyDescent="0.25">
      <c r="A836" s="485"/>
      <c r="B836" s="480" t="s">
        <v>18</v>
      </c>
      <c r="C836" s="480"/>
      <c r="D836" s="14">
        <v>598642</v>
      </c>
      <c r="E836" s="14">
        <v>432434</v>
      </c>
      <c r="F836" s="14">
        <v>440223</v>
      </c>
      <c r="G836" s="14">
        <v>213533</v>
      </c>
      <c r="H836" s="14">
        <v>248390</v>
      </c>
      <c r="I836" s="158">
        <v>1933222</v>
      </c>
      <c r="J836" s="14">
        <v>129287893</v>
      </c>
      <c r="K836" s="14">
        <v>91101291</v>
      </c>
      <c r="L836" s="14">
        <v>90108720</v>
      </c>
      <c r="M836" s="14">
        <v>44924539</v>
      </c>
      <c r="N836" s="14">
        <v>51926800</v>
      </c>
      <c r="O836" s="160">
        <v>407349243</v>
      </c>
    </row>
  </sheetData>
  <mergeCells count="134">
    <mergeCell ref="M1:O1"/>
    <mergeCell ref="A798:A810"/>
    <mergeCell ref="B810:C810"/>
    <mergeCell ref="A811:A823"/>
    <mergeCell ref="B823:C823"/>
    <mergeCell ref="A824:A836"/>
    <mergeCell ref="B836:C836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57:A69"/>
    <mergeCell ref="B69:C69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2:O2"/>
    <mergeCell ref="A3:A4"/>
    <mergeCell ref="B3:C4"/>
    <mergeCell ref="D3:I3"/>
    <mergeCell ref="J3:O3"/>
    <mergeCell ref="A5:A17"/>
    <mergeCell ref="B17:C17"/>
  </mergeCells>
  <pageMargins left="0.7" right="0.7" top="0.75" bottom="0.75" header="0.3" footer="0.3"/>
  <pageSetup paperSize="9" scale="55" orientation="portrait" r:id="rId1"/>
  <rowBreaks count="2" manualBreakCount="2">
    <brk id="82" max="14" man="1"/>
    <brk id="17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2"/>
  <sheetViews>
    <sheetView view="pageBreakPreview" topLeftCell="B1" zoomScale="106" zoomScaleNormal="100" zoomScaleSheetLayoutView="106" workbookViewId="0">
      <pane xSplit="1" ySplit="4" topLeftCell="C62" activePane="bottomRight" state="frozen"/>
      <selection activeCell="B1" sqref="B1"/>
      <selection pane="topRight" activeCell="C1" sqref="C1"/>
      <selection pane="bottomLeft" activeCell="B5" sqref="B5"/>
      <selection pane="bottomRight" activeCell="N76" sqref="N76"/>
    </sheetView>
  </sheetViews>
  <sheetFormatPr defaultRowHeight="12.75" outlineLevelRow="1" x14ac:dyDescent="0.2"/>
  <cols>
    <col min="1" max="1" width="7.85546875" style="97" hidden="1" customWidth="1"/>
    <col min="2" max="2" width="35" style="112" customWidth="1"/>
    <col min="3" max="7" width="11" style="95" customWidth="1"/>
    <col min="8" max="8" width="11.5703125" style="95" customWidth="1"/>
    <col min="9" max="9" width="12.85546875" style="95" customWidth="1"/>
    <col min="10" max="14" width="11" style="95" customWidth="1"/>
    <col min="15" max="15" width="12.28515625" style="95" customWidth="1"/>
    <col min="16" max="16" width="3.7109375" style="97" customWidth="1"/>
    <col min="17" max="21" width="11" style="95" customWidth="1"/>
    <col min="22" max="22" width="12.140625" style="95" customWidth="1"/>
    <col min="23" max="254" width="9.140625" style="97"/>
    <col min="255" max="255" width="0" style="97" hidden="1" customWidth="1"/>
    <col min="256" max="256" width="35" style="97" customWidth="1"/>
    <col min="257" max="261" width="11" style="97" customWidth="1"/>
    <col min="262" max="262" width="11.5703125" style="97" customWidth="1"/>
    <col min="263" max="263" width="12.85546875" style="97" customWidth="1"/>
    <col min="264" max="268" width="11" style="97" customWidth="1"/>
    <col min="269" max="269" width="12.28515625" style="97" customWidth="1"/>
    <col min="270" max="270" width="3.7109375" style="97" customWidth="1"/>
    <col min="271" max="275" width="11" style="97" customWidth="1"/>
    <col min="276" max="276" width="12.140625" style="97" customWidth="1"/>
    <col min="277" max="510" width="9.140625" style="97"/>
    <col min="511" max="511" width="0" style="97" hidden="1" customWidth="1"/>
    <col min="512" max="512" width="35" style="97" customWidth="1"/>
    <col min="513" max="517" width="11" style="97" customWidth="1"/>
    <col min="518" max="518" width="11.5703125" style="97" customWidth="1"/>
    <col min="519" max="519" width="12.85546875" style="97" customWidth="1"/>
    <col min="520" max="524" width="11" style="97" customWidth="1"/>
    <col min="525" max="525" width="12.28515625" style="97" customWidth="1"/>
    <col min="526" max="526" width="3.7109375" style="97" customWidth="1"/>
    <col min="527" max="531" width="11" style="97" customWidth="1"/>
    <col min="532" max="532" width="12.140625" style="97" customWidth="1"/>
    <col min="533" max="766" width="9.140625" style="97"/>
    <col min="767" max="767" width="0" style="97" hidden="1" customWidth="1"/>
    <col min="768" max="768" width="35" style="97" customWidth="1"/>
    <col min="769" max="773" width="11" style="97" customWidth="1"/>
    <col min="774" max="774" width="11.5703125" style="97" customWidth="1"/>
    <col min="775" max="775" width="12.85546875" style="97" customWidth="1"/>
    <col min="776" max="780" width="11" style="97" customWidth="1"/>
    <col min="781" max="781" width="12.28515625" style="97" customWidth="1"/>
    <col min="782" max="782" width="3.7109375" style="97" customWidth="1"/>
    <col min="783" max="787" width="11" style="97" customWidth="1"/>
    <col min="788" max="788" width="12.140625" style="97" customWidth="1"/>
    <col min="789" max="1022" width="9.140625" style="97"/>
    <col min="1023" max="1023" width="0" style="97" hidden="1" customWidth="1"/>
    <col min="1024" max="1024" width="35" style="97" customWidth="1"/>
    <col min="1025" max="1029" width="11" style="97" customWidth="1"/>
    <col min="1030" max="1030" width="11.5703125" style="97" customWidth="1"/>
    <col min="1031" max="1031" width="12.85546875" style="97" customWidth="1"/>
    <col min="1032" max="1036" width="11" style="97" customWidth="1"/>
    <col min="1037" max="1037" width="12.28515625" style="97" customWidth="1"/>
    <col min="1038" max="1038" width="3.7109375" style="97" customWidth="1"/>
    <col min="1039" max="1043" width="11" style="97" customWidth="1"/>
    <col min="1044" max="1044" width="12.140625" style="97" customWidth="1"/>
    <col min="1045" max="1278" width="9.140625" style="97"/>
    <col min="1279" max="1279" width="0" style="97" hidden="1" customWidth="1"/>
    <col min="1280" max="1280" width="35" style="97" customWidth="1"/>
    <col min="1281" max="1285" width="11" style="97" customWidth="1"/>
    <col min="1286" max="1286" width="11.5703125" style="97" customWidth="1"/>
    <col min="1287" max="1287" width="12.85546875" style="97" customWidth="1"/>
    <col min="1288" max="1292" width="11" style="97" customWidth="1"/>
    <col min="1293" max="1293" width="12.28515625" style="97" customWidth="1"/>
    <col min="1294" max="1294" width="3.7109375" style="97" customWidth="1"/>
    <col min="1295" max="1299" width="11" style="97" customWidth="1"/>
    <col min="1300" max="1300" width="12.140625" style="97" customWidth="1"/>
    <col min="1301" max="1534" width="9.140625" style="97"/>
    <col min="1535" max="1535" width="0" style="97" hidden="1" customWidth="1"/>
    <col min="1536" max="1536" width="35" style="97" customWidth="1"/>
    <col min="1537" max="1541" width="11" style="97" customWidth="1"/>
    <col min="1542" max="1542" width="11.5703125" style="97" customWidth="1"/>
    <col min="1543" max="1543" width="12.85546875" style="97" customWidth="1"/>
    <col min="1544" max="1548" width="11" style="97" customWidth="1"/>
    <col min="1549" max="1549" width="12.28515625" style="97" customWidth="1"/>
    <col min="1550" max="1550" width="3.7109375" style="97" customWidth="1"/>
    <col min="1551" max="1555" width="11" style="97" customWidth="1"/>
    <col min="1556" max="1556" width="12.140625" style="97" customWidth="1"/>
    <col min="1557" max="1790" width="9.140625" style="97"/>
    <col min="1791" max="1791" width="0" style="97" hidden="1" customWidth="1"/>
    <col min="1792" max="1792" width="35" style="97" customWidth="1"/>
    <col min="1793" max="1797" width="11" style="97" customWidth="1"/>
    <col min="1798" max="1798" width="11.5703125" style="97" customWidth="1"/>
    <col min="1799" max="1799" width="12.85546875" style="97" customWidth="1"/>
    <col min="1800" max="1804" width="11" style="97" customWidth="1"/>
    <col min="1805" max="1805" width="12.28515625" style="97" customWidth="1"/>
    <col min="1806" max="1806" width="3.7109375" style="97" customWidth="1"/>
    <col min="1807" max="1811" width="11" style="97" customWidth="1"/>
    <col min="1812" max="1812" width="12.140625" style="97" customWidth="1"/>
    <col min="1813" max="2046" width="9.140625" style="97"/>
    <col min="2047" max="2047" width="0" style="97" hidden="1" customWidth="1"/>
    <col min="2048" max="2048" width="35" style="97" customWidth="1"/>
    <col min="2049" max="2053" width="11" style="97" customWidth="1"/>
    <col min="2054" max="2054" width="11.5703125" style="97" customWidth="1"/>
    <col min="2055" max="2055" width="12.85546875" style="97" customWidth="1"/>
    <col min="2056" max="2060" width="11" style="97" customWidth="1"/>
    <col min="2061" max="2061" width="12.28515625" style="97" customWidth="1"/>
    <col min="2062" max="2062" width="3.7109375" style="97" customWidth="1"/>
    <col min="2063" max="2067" width="11" style="97" customWidth="1"/>
    <col min="2068" max="2068" width="12.140625" style="97" customWidth="1"/>
    <col min="2069" max="2302" width="9.140625" style="97"/>
    <col min="2303" max="2303" width="0" style="97" hidden="1" customWidth="1"/>
    <col min="2304" max="2304" width="35" style="97" customWidth="1"/>
    <col min="2305" max="2309" width="11" style="97" customWidth="1"/>
    <col min="2310" max="2310" width="11.5703125" style="97" customWidth="1"/>
    <col min="2311" max="2311" width="12.85546875" style="97" customWidth="1"/>
    <col min="2312" max="2316" width="11" style="97" customWidth="1"/>
    <col min="2317" max="2317" width="12.28515625" style="97" customWidth="1"/>
    <col min="2318" max="2318" width="3.7109375" style="97" customWidth="1"/>
    <col min="2319" max="2323" width="11" style="97" customWidth="1"/>
    <col min="2324" max="2324" width="12.140625" style="97" customWidth="1"/>
    <col min="2325" max="2558" width="9.140625" style="97"/>
    <col min="2559" max="2559" width="0" style="97" hidden="1" customWidth="1"/>
    <col min="2560" max="2560" width="35" style="97" customWidth="1"/>
    <col min="2561" max="2565" width="11" style="97" customWidth="1"/>
    <col min="2566" max="2566" width="11.5703125" style="97" customWidth="1"/>
    <col min="2567" max="2567" width="12.85546875" style="97" customWidth="1"/>
    <col min="2568" max="2572" width="11" style="97" customWidth="1"/>
    <col min="2573" max="2573" width="12.28515625" style="97" customWidth="1"/>
    <col min="2574" max="2574" width="3.7109375" style="97" customWidth="1"/>
    <col min="2575" max="2579" width="11" style="97" customWidth="1"/>
    <col min="2580" max="2580" width="12.140625" style="97" customWidth="1"/>
    <col min="2581" max="2814" width="9.140625" style="97"/>
    <col min="2815" max="2815" width="0" style="97" hidden="1" customWidth="1"/>
    <col min="2816" max="2816" width="35" style="97" customWidth="1"/>
    <col min="2817" max="2821" width="11" style="97" customWidth="1"/>
    <col min="2822" max="2822" width="11.5703125" style="97" customWidth="1"/>
    <col min="2823" max="2823" width="12.85546875" style="97" customWidth="1"/>
    <col min="2824" max="2828" width="11" style="97" customWidth="1"/>
    <col min="2829" max="2829" width="12.28515625" style="97" customWidth="1"/>
    <col min="2830" max="2830" width="3.7109375" style="97" customWidth="1"/>
    <col min="2831" max="2835" width="11" style="97" customWidth="1"/>
    <col min="2836" max="2836" width="12.140625" style="97" customWidth="1"/>
    <col min="2837" max="3070" width="9.140625" style="97"/>
    <col min="3071" max="3071" width="0" style="97" hidden="1" customWidth="1"/>
    <col min="3072" max="3072" width="35" style="97" customWidth="1"/>
    <col min="3073" max="3077" width="11" style="97" customWidth="1"/>
    <col min="3078" max="3078" width="11.5703125" style="97" customWidth="1"/>
    <col min="3079" max="3079" width="12.85546875" style="97" customWidth="1"/>
    <col min="3080" max="3084" width="11" style="97" customWidth="1"/>
    <col min="3085" max="3085" width="12.28515625" style="97" customWidth="1"/>
    <col min="3086" max="3086" width="3.7109375" style="97" customWidth="1"/>
    <col min="3087" max="3091" width="11" style="97" customWidth="1"/>
    <col min="3092" max="3092" width="12.140625" style="97" customWidth="1"/>
    <col min="3093" max="3326" width="9.140625" style="97"/>
    <col min="3327" max="3327" width="0" style="97" hidden="1" customWidth="1"/>
    <col min="3328" max="3328" width="35" style="97" customWidth="1"/>
    <col min="3329" max="3333" width="11" style="97" customWidth="1"/>
    <col min="3334" max="3334" width="11.5703125" style="97" customWidth="1"/>
    <col min="3335" max="3335" width="12.85546875" style="97" customWidth="1"/>
    <col min="3336" max="3340" width="11" style="97" customWidth="1"/>
    <col min="3341" max="3341" width="12.28515625" style="97" customWidth="1"/>
    <col min="3342" max="3342" width="3.7109375" style="97" customWidth="1"/>
    <col min="3343" max="3347" width="11" style="97" customWidth="1"/>
    <col min="3348" max="3348" width="12.140625" style="97" customWidth="1"/>
    <col min="3349" max="3582" width="9.140625" style="97"/>
    <col min="3583" max="3583" width="0" style="97" hidden="1" customWidth="1"/>
    <col min="3584" max="3584" width="35" style="97" customWidth="1"/>
    <col min="3585" max="3589" width="11" style="97" customWidth="1"/>
    <col min="3590" max="3590" width="11.5703125" style="97" customWidth="1"/>
    <col min="3591" max="3591" width="12.85546875" style="97" customWidth="1"/>
    <col min="3592" max="3596" width="11" style="97" customWidth="1"/>
    <col min="3597" max="3597" width="12.28515625" style="97" customWidth="1"/>
    <col min="3598" max="3598" width="3.7109375" style="97" customWidth="1"/>
    <col min="3599" max="3603" width="11" style="97" customWidth="1"/>
    <col min="3604" max="3604" width="12.140625" style="97" customWidth="1"/>
    <col min="3605" max="3838" width="9.140625" style="97"/>
    <col min="3839" max="3839" width="0" style="97" hidden="1" customWidth="1"/>
    <col min="3840" max="3840" width="35" style="97" customWidth="1"/>
    <col min="3841" max="3845" width="11" style="97" customWidth="1"/>
    <col min="3846" max="3846" width="11.5703125" style="97" customWidth="1"/>
    <col min="3847" max="3847" width="12.85546875" style="97" customWidth="1"/>
    <col min="3848" max="3852" width="11" style="97" customWidth="1"/>
    <col min="3853" max="3853" width="12.28515625" style="97" customWidth="1"/>
    <col min="3854" max="3854" width="3.7109375" style="97" customWidth="1"/>
    <col min="3855" max="3859" width="11" style="97" customWidth="1"/>
    <col min="3860" max="3860" width="12.140625" style="97" customWidth="1"/>
    <col min="3861" max="4094" width="9.140625" style="97"/>
    <col min="4095" max="4095" width="0" style="97" hidden="1" customWidth="1"/>
    <col min="4096" max="4096" width="35" style="97" customWidth="1"/>
    <col min="4097" max="4101" width="11" style="97" customWidth="1"/>
    <col min="4102" max="4102" width="11.5703125" style="97" customWidth="1"/>
    <col min="4103" max="4103" width="12.85546875" style="97" customWidth="1"/>
    <col min="4104" max="4108" width="11" style="97" customWidth="1"/>
    <col min="4109" max="4109" width="12.28515625" style="97" customWidth="1"/>
    <col min="4110" max="4110" width="3.7109375" style="97" customWidth="1"/>
    <col min="4111" max="4115" width="11" style="97" customWidth="1"/>
    <col min="4116" max="4116" width="12.140625" style="97" customWidth="1"/>
    <col min="4117" max="4350" width="9.140625" style="97"/>
    <col min="4351" max="4351" width="0" style="97" hidden="1" customWidth="1"/>
    <col min="4352" max="4352" width="35" style="97" customWidth="1"/>
    <col min="4353" max="4357" width="11" style="97" customWidth="1"/>
    <col min="4358" max="4358" width="11.5703125" style="97" customWidth="1"/>
    <col min="4359" max="4359" width="12.85546875" style="97" customWidth="1"/>
    <col min="4360" max="4364" width="11" style="97" customWidth="1"/>
    <col min="4365" max="4365" width="12.28515625" style="97" customWidth="1"/>
    <col min="4366" max="4366" width="3.7109375" style="97" customWidth="1"/>
    <col min="4367" max="4371" width="11" style="97" customWidth="1"/>
    <col min="4372" max="4372" width="12.140625" style="97" customWidth="1"/>
    <col min="4373" max="4606" width="9.140625" style="97"/>
    <col min="4607" max="4607" width="0" style="97" hidden="1" customWidth="1"/>
    <col min="4608" max="4608" width="35" style="97" customWidth="1"/>
    <col min="4609" max="4613" width="11" style="97" customWidth="1"/>
    <col min="4614" max="4614" width="11.5703125" style="97" customWidth="1"/>
    <col min="4615" max="4615" width="12.85546875" style="97" customWidth="1"/>
    <col min="4616" max="4620" width="11" style="97" customWidth="1"/>
    <col min="4621" max="4621" width="12.28515625" style="97" customWidth="1"/>
    <col min="4622" max="4622" width="3.7109375" style="97" customWidth="1"/>
    <col min="4623" max="4627" width="11" style="97" customWidth="1"/>
    <col min="4628" max="4628" width="12.140625" style="97" customWidth="1"/>
    <col min="4629" max="4862" width="9.140625" style="97"/>
    <col min="4863" max="4863" width="0" style="97" hidden="1" customWidth="1"/>
    <col min="4864" max="4864" width="35" style="97" customWidth="1"/>
    <col min="4865" max="4869" width="11" style="97" customWidth="1"/>
    <col min="4870" max="4870" width="11.5703125" style="97" customWidth="1"/>
    <col min="4871" max="4871" width="12.85546875" style="97" customWidth="1"/>
    <col min="4872" max="4876" width="11" style="97" customWidth="1"/>
    <col min="4877" max="4877" width="12.28515625" style="97" customWidth="1"/>
    <col min="4878" max="4878" width="3.7109375" style="97" customWidth="1"/>
    <col min="4879" max="4883" width="11" style="97" customWidth="1"/>
    <col min="4884" max="4884" width="12.140625" style="97" customWidth="1"/>
    <col min="4885" max="5118" width="9.140625" style="97"/>
    <col min="5119" max="5119" width="0" style="97" hidden="1" customWidth="1"/>
    <col min="5120" max="5120" width="35" style="97" customWidth="1"/>
    <col min="5121" max="5125" width="11" style="97" customWidth="1"/>
    <col min="5126" max="5126" width="11.5703125" style="97" customWidth="1"/>
    <col min="5127" max="5127" width="12.85546875" style="97" customWidth="1"/>
    <col min="5128" max="5132" width="11" style="97" customWidth="1"/>
    <col min="5133" max="5133" width="12.28515625" style="97" customWidth="1"/>
    <col min="5134" max="5134" width="3.7109375" style="97" customWidth="1"/>
    <col min="5135" max="5139" width="11" style="97" customWidth="1"/>
    <col min="5140" max="5140" width="12.140625" style="97" customWidth="1"/>
    <col min="5141" max="5374" width="9.140625" style="97"/>
    <col min="5375" max="5375" width="0" style="97" hidden="1" customWidth="1"/>
    <col min="5376" max="5376" width="35" style="97" customWidth="1"/>
    <col min="5377" max="5381" width="11" style="97" customWidth="1"/>
    <col min="5382" max="5382" width="11.5703125" style="97" customWidth="1"/>
    <col min="5383" max="5383" width="12.85546875" style="97" customWidth="1"/>
    <col min="5384" max="5388" width="11" style="97" customWidth="1"/>
    <col min="5389" max="5389" width="12.28515625" style="97" customWidth="1"/>
    <col min="5390" max="5390" width="3.7109375" style="97" customWidth="1"/>
    <col min="5391" max="5395" width="11" style="97" customWidth="1"/>
    <col min="5396" max="5396" width="12.140625" style="97" customWidth="1"/>
    <col min="5397" max="5630" width="9.140625" style="97"/>
    <col min="5631" max="5631" width="0" style="97" hidden="1" customWidth="1"/>
    <col min="5632" max="5632" width="35" style="97" customWidth="1"/>
    <col min="5633" max="5637" width="11" style="97" customWidth="1"/>
    <col min="5638" max="5638" width="11.5703125" style="97" customWidth="1"/>
    <col min="5639" max="5639" width="12.85546875" style="97" customWidth="1"/>
    <col min="5640" max="5644" width="11" style="97" customWidth="1"/>
    <col min="5645" max="5645" width="12.28515625" style="97" customWidth="1"/>
    <col min="5646" max="5646" width="3.7109375" style="97" customWidth="1"/>
    <col min="5647" max="5651" width="11" style="97" customWidth="1"/>
    <col min="5652" max="5652" width="12.140625" style="97" customWidth="1"/>
    <col min="5653" max="5886" width="9.140625" style="97"/>
    <col min="5887" max="5887" width="0" style="97" hidden="1" customWidth="1"/>
    <col min="5888" max="5888" width="35" style="97" customWidth="1"/>
    <col min="5889" max="5893" width="11" style="97" customWidth="1"/>
    <col min="5894" max="5894" width="11.5703125" style="97" customWidth="1"/>
    <col min="5895" max="5895" width="12.85546875" style="97" customWidth="1"/>
    <col min="5896" max="5900" width="11" style="97" customWidth="1"/>
    <col min="5901" max="5901" width="12.28515625" style="97" customWidth="1"/>
    <col min="5902" max="5902" width="3.7109375" style="97" customWidth="1"/>
    <col min="5903" max="5907" width="11" style="97" customWidth="1"/>
    <col min="5908" max="5908" width="12.140625" style="97" customWidth="1"/>
    <col min="5909" max="6142" width="9.140625" style="97"/>
    <col min="6143" max="6143" width="0" style="97" hidden="1" customWidth="1"/>
    <col min="6144" max="6144" width="35" style="97" customWidth="1"/>
    <col min="6145" max="6149" width="11" style="97" customWidth="1"/>
    <col min="6150" max="6150" width="11.5703125" style="97" customWidth="1"/>
    <col min="6151" max="6151" width="12.85546875" style="97" customWidth="1"/>
    <col min="6152" max="6156" width="11" style="97" customWidth="1"/>
    <col min="6157" max="6157" width="12.28515625" style="97" customWidth="1"/>
    <col min="6158" max="6158" width="3.7109375" style="97" customWidth="1"/>
    <col min="6159" max="6163" width="11" style="97" customWidth="1"/>
    <col min="6164" max="6164" width="12.140625" style="97" customWidth="1"/>
    <col min="6165" max="6398" width="9.140625" style="97"/>
    <col min="6399" max="6399" width="0" style="97" hidden="1" customWidth="1"/>
    <col min="6400" max="6400" width="35" style="97" customWidth="1"/>
    <col min="6401" max="6405" width="11" style="97" customWidth="1"/>
    <col min="6406" max="6406" width="11.5703125" style="97" customWidth="1"/>
    <col min="6407" max="6407" width="12.85546875" style="97" customWidth="1"/>
    <col min="6408" max="6412" width="11" style="97" customWidth="1"/>
    <col min="6413" max="6413" width="12.28515625" style="97" customWidth="1"/>
    <col min="6414" max="6414" width="3.7109375" style="97" customWidth="1"/>
    <col min="6415" max="6419" width="11" style="97" customWidth="1"/>
    <col min="6420" max="6420" width="12.140625" style="97" customWidth="1"/>
    <col min="6421" max="6654" width="9.140625" style="97"/>
    <col min="6655" max="6655" width="0" style="97" hidden="1" customWidth="1"/>
    <col min="6656" max="6656" width="35" style="97" customWidth="1"/>
    <col min="6657" max="6661" width="11" style="97" customWidth="1"/>
    <col min="6662" max="6662" width="11.5703125" style="97" customWidth="1"/>
    <col min="6663" max="6663" width="12.85546875" style="97" customWidth="1"/>
    <col min="6664" max="6668" width="11" style="97" customWidth="1"/>
    <col min="6669" max="6669" width="12.28515625" style="97" customWidth="1"/>
    <col min="6670" max="6670" width="3.7109375" style="97" customWidth="1"/>
    <col min="6671" max="6675" width="11" style="97" customWidth="1"/>
    <col min="6676" max="6676" width="12.140625" style="97" customWidth="1"/>
    <col min="6677" max="6910" width="9.140625" style="97"/>
    <col min="6911" max="6911" width="0" style="97" hidden="1" customWidth="1"/>
    <col min="6912" max="6912" width="35" style="97" customWidth="1"/>
    <col min="6913" max="6917" width="11" style="97" customWidth="1"/>
    <col min="6918" max="6918" width="11.5703125" style="97" customWidth="1"/>
    <col min="6919" max="6919" width="12.85546875" style="97" customWidth="1"/>
    <col min="6920" max="6924" width="11" style="97" customWidth="1"/>
    <col min="6925" max="6925" width="12.28515625" style="97" customWidth="1"/>
    <col min="6926" max="6926" width="3.7109375" style="97" customWidth="1"/>
    <col min="6927" max="6931" width="11" style="97" customWidth="1"/>
    <col min="6932" max="6932" width="12.140625" style="97" customWidth="1"/>
    <col min="6933" max="7166" width="9.140625" style="97"/>
    <col min="7167" max="7167" width="0" style="97" hidden="1" customWidth="1"/>
    <col min="7168" max="7168" width="35" style="97" customWidth="1"/>
    <col min="7169" max="7173" width="11" style="97" customWidth="1"/>
    <col min="7174" max="7174" width="11.5703125" style="97" customWidth="1"/>
    <col min="7175" max="7175" width="12.85546875" style="97" customWidth="1"/>
    <col min="7176" max="7180" width="11" style="97" customWidth="1"/>
    <col min="7181" max="7181" width="12.28515625" style="97" customWidth="1"/>
    <col min="7182" max="7182" width="3.7109375" style="97" customWidth="1"/>
    <col min="7183" max="7187" width="11" style="97" customWidth="1"/>
    <col min="7188" max="7188" width="12.140625" style="97" customWidth="1"/>
    <col min="7189" max="7422" width="9.140625" style="97"/>
    <col min="7423" max="7423" width="0" style="97" hidden="1" customWidth="1"/>
    <col min="7424" max="7424" width="35" style="97" customWidth="1"/>
    <col min="7425" max="7429" width="11" style="97" customWidth="1"/>
    <col min="7430" max="7430" width="11.5703125" style="97" customWidth="1"/>
    <col min="7431" max="7431" width="12.85546875" style="97" customWidth="1"/>
    <col min="7432" max="7436" width="11" style="97" customWidth="1"/>
    <col min="7437" max="7437" width="12.28515625" style="97" customWidth="1"/>
    <col min="7438" max="7438" width="3.7109375" style="97" customWidth="1"/>
    <col min="7439" max="7443" width="11" style="97" customWidth="1"/>
    <col min="7444" max="7444" width="12.140625" style="97" customWidth="1"/>
    <col min="7445" max="7678" width="9.140625" style="97"/>
    <col min="7679" max="7679" width="0" style="97" hidden="1" customWidth="1"/>
    <col min="7680" max="7680" width="35" style="97" customWidth="1"/>
    <col min="7681" max="7685" width="11" style="97" customWidth="1"/>
    <col min="7686" max="7686" width="11.5703125" style="97" customWidth="1"/>
    <col min="7687" max="7687" width="12.85546875" style="97" customWidth="1"/>
    <col min="7688" max="7692" width="11" style="97" customWidth="1"/>
    <col min="7693" max="7693" width="12.28515625" style="97" customWidth="1"/>
    <col min="7694" max="7694" width="3.7109375" style="97" customWidth="1"/>
    <col min="7695" max="7699" width="11" style="97" customWidth="1"/>
    <col min="7700" max="7700" width="12.140625" style="97" customWidth="1"/>
    <col min="7701" max="7934" width="9.140625" style="97"/>
    <col min="7935" max="7935" width="0" style="97" hidden="1" customWidth="1"/>
    <col min="7936" max="7936" width="35" style="97" customWidth="1"/>
    <col min="7937" max="7941" width="11" style="97" customWidth="1"/>
    <col min="7942" max="7942" width="11.5703125" style="97" customWidth="1"/>
    <col min="7943" max="7943" width="12.85546875" style="97" customWidth="1"/>
    <col min="7944" max="7948" width="11" style="97" customWidth="1"/>
    <col min="7949" max="7949" width="12.28515625" style="97" customWidth="1"/>
    <col min="7950" max="7950" width="3.7109375" style="97" customWidth="1"/>
    <col min="7951" max="7955" width="11" style="97" customWidth="1"/>
    <col min="7956" max="7956" width="12.140625" style="97" customWidth="1"/>
    <col min="7957" max="8190" width="9.140625" style="97"/>
    <col min="8191" max="8191" width="0" style="97" hidden="1" customWidth="1"/>
    <col min="8192" max="8192" width="35" style="97" customWidth="1"/>
    <col min="8193" max="8197" width="11" style="97" customWidth="1"/>
    <col min="8198" max="8198" width="11.5703125" style="97" customWidth="1"/>
    <col min="8199" max="8199" width="12.85546875" style="97" customWidth="1"/>
    <col min="8200" max="8204" width="11" style="97" customWidth="1"/>
    <col min="8205" max="8205" width="12.28515625" style="97" customWidth="1"/>
    <col min="8206" max="8206" width="3.7109375" style="97" customWidth="1"/>
    <col min="8207" max="8211" width="11" style="97" customWidth="1"/>
    <col min="8212" max="8212" width="12.140625" style="97" customWidth="1"/>
    <col min="8213" max="8446" width="9.140625" style="97"/>
    <col min="8447" max="8447" width="0" style="97" hidden="1" customWidth="1"/>
    <col min="8448" max="8448" width="35" style="97" customWidth="1"/>
    <col min="8449" max="8453" width="11" style="97" customWidth="1"/>
    <col min="8454" max="8454" width="11.5703125" style="97" customWidth="1"/>
    <col min="8455" max="8455" width="12.85546875" style="97" customWidth="1"/>
    <col min="8456" max="8460" width="11" style="97" customWidth="1"/>
    <col min="8461" max="8461" width="12.28515625" style="97" customWidth="1"/>
    <col min="8462" max="8462" width="3.7109375" style="97" customWidth="1"/>
    <col min="8463" max="8467" width="11" style="97" customWidth="1"/>
    <col min="8468" max="8468" width="12.140625" style="97" customWidth="1"/>
    <col min="8469" max="8702" width="9.140625" style="97"/>
    <col min="8703" max="8703" width="0" style="97" hidden="1" customWidth="1"/>
    <col min="8704" max="8704" width="35" style="97" customWidth="1"/>
    <col min="8705" max="8709" width="11" style="97" customWidth="1"/>
    <col min="8710" max="8710" width="11.5703125" style="97" customWidth="1"/>
    <col min="8711" max="8711" width="12.85546875" style="97" customWidth="1"/>
    <col min="8712" max="8716" width="11" style="97" customWidth="1"/>
    <col min="8717" max="8717" width="12.28515625" style="97" customWidth="1"/>
    <col min="8718" max="8718" width="3.7109375" style="97" customWidth="1"/>
    <col min="8719" max="8723" width="11" style="97" customWidth="1"/>
    <col min="8724" max="8724" width="12.140625" style="97" customWidth="1"/>
    <col min="8725" max="8958" width="9.140625" style="97"/>
    <col min="8959" max="8959" width="0" style="97" hidden="1" customWidth="1"/>
    <col min="8960" max="8960" width="35" style="97" customWidth="1"/>
    <col min="8961" max="8965" width="11" style="97" customWidth="1"/>
    <col min="8966" max="8966" width="11.5703125" style="97" customWidth="1"/>
    <col min="8967" max="8967" width="12.85546875" style="97" customWidth="1"/>
    <col min="8968" max="8972" width="11" style="97" customWidth="1"/>
    <col min="8973" max="8973" width="12.28515625" style="97" customWidth="1"/>
    <col min="8974" max="8974" width="3.7109375" style="97" customWidth="1"/>
    <col min="8975" max="8979" width="11" style="97" customWidth="1"/>
    <col min="8980" max="8980" width="12.140625" style="97" customWidth="1"/>
    <col min="8981" max="9214" width="9.140625" style="97"/>
    <col min="9215" max="9215" width="0" style="97" hidden="1" customWidth="1"/>
    <col min="9216" max="9216" width="35" style="97" customWidth="1"/>
    <col min="9217" max="9221" width="11" style="97" customWidth="1"/>
    <col min="9222" max="9222" width="11.5703125" style="97" customWidth="1"/>
    <col min="9223" max="9223" width="12.85546875" style="97" customWidth="1"/>
    <col min="9224" max="9228" width="11" style="97" customWidth="1"/>
    <col min="9229" max="9229" width="12.28515625" style="97" customWidth="1"/>
    <col min="9230" max="9230" width="3.7109375" style="97" customWidth="1"/>
    <col min="9231" max="9235" width="11" style="97" customWidth="1"/>
    <col min="9236" max="9236" width="12.140625" style="97" customWidth="1"/>
    <col min="9237" max="9470" width="9.140625" style="97"/>
    <col min="9471" max="9471" width="0" style="97" hidden="1" customWidth="1"/>
    <col min="9472" max="9472" width="35" style="97" customWidth="1"/>
    <col min="9473" max="9477" width="11" style="97" customWidth="1"/>
    <col min="9478" max="9478" width="11.5703125" style="97" customWidth="1"/>
    <col min="9479" max="9479" width="12.85546875" style="97" customWidth="1"/>
    <col min="9480" max="9484" width="11" style="97" customWidth="1"/>
    <col min="9485" max="9485" width="12.28515625" style="97" customWidth="1"/>
    <col min="9486" max="9486" width="3.7109375" style="97" customWidth="1"/>
    <col min="9487" max="9491" width="11" style="97" customWidth="1"/>
    <col min="9492" max="9492" width="12.140625" style="97" customWidth="1"/>
    <col min="9493" max="9726" width="9.140625" style="97"/>
    <col min="9727" max="9727" width="0" style="97" hidden="1" customWidth="1"/>
    <col min="9728" max="9728" width="35" style="97" customWidth="1"/>
    <col min="9729" max="9733" width="11" style="97" customWidth="1"/>
    <col min="9734" max="9734" width="11.5703125" style="97" customWidth="1"/>
    <col min="9735" max="9735" width="12.85546875" style="97" customWidth="1"/>
    <col min="9736" max="9740" width="11" style="97" customWidth="1"/>
    <col min="9741" max="9741" width="12.28515625" style="97" customWidth="1"/>
    <col min="9742" max="9742" width="3.7109375" style="97" customWidth="1"/>
    <col min="9743" max="9747" width="11" style="97" customWidth="1"/>
    <col min="9748" max="9748" width="12.140625" style="97" customWidth="1"/>
    <col min="9749" max="9982" width="9.140625" style="97"/>
    <col min="9983" max="9983" width="0" style="97" hidden="1" customWidth="1"/>
    <col min="9984" max="9984" width="35" style="97" customWidth="1"/>
    <col min="9985" max="9989" width="11" style="97" customWidth="1"/>
    <col min="9990" max="9990" width="11.5703125" style="97" customWidth="1"/>
    <col min="9991" max="9991" width="12.85546875" style="97" customWidth="1"/>
    <col min="9992" max="9996" width="11" style="97" customWidth="1"/>
    <col min="9997" max="9997" width="12.28515625" style="97" customWidth="1"/>
    <col min="9998" max="9998" width="3.7109375" style="97" customWidth="1"/>
    <col min="9999" max="10003" width="11" style="97" customWidth="1"/>
    <col min="10004" max="10004" width="12.140625" style="97" customWidth="1"/>
    <col min="10005" max="10238" width="9.140625" style="97"/>
    <col min="10239" max="10239" width="0" style="97" hidden="1" customWidth="1"/>
    <col min="10240" max="10240" width="35" style="97" customWidth="1"/>
    <col min="10241" max="10245" width="11" style="97" customWidth="1"/>
    <col min="10246" max="10246" width="11.5703125" style="97" customWidth="1"/>
    <col min="10247" max="10247" width="12.85546875" style="97" customWidth="1"/>
    <col min="10248" max="10252" width="11" style="97" customWidth="1"/>
    <col min="10253" max="10253" width="12.28515625" style="97" customWidth="1"/>
    <col min="10254" max="10254" width="3.7109375" style="97" customWidth="1"/>
    <col min="10255" max="10259" width="11" style="97" customWidth="1"/>
    <col min="10260" max="10260" width="12.140625" style="97" customWidth="1"/>
    <col min="10261" max="10494" width="9.140625" style="97"/>
    <col min="10495" max="10495" width="0" style="97" hidden="1" customWidth="1"/>
    <col min="10496" max="10496" width="35" style="97" customWidth="1"/>
    <col min="10497" max="10501" width="11" style="97" customWidth="1"/>
    <col min="10502" max="10502" width="11.5703125" style="97" customWidth="1"/>
    <col min="10503" max="10503" width="12.85546875" style="97" customWidth="1"/>
    <col min="10504" max="10508" width="11" style="97" customWidth="1"/>
    <col min="10509" max="10509" width="12.28515625" style="97" customWidth="1"/>
    <col min="10510" max="10510" width="3.7109375" style="97" customWidth="1"/>
    <col min="10511" max="10515" width="11" style="97" customWidth="1"/>
    <col min="10516" max="10516" width="12.140625" style="97" customWidth="1"/>
    <col min="10517" max="10750" width="9.140625" style="97"/>
    <col min="10751" max="10751" width="0" style="97" hidden="1" customWidth="1"/>
    <col min="10752" max="10752" width="35" style="97" customWidth="1"/>
    <col min="10753" max="10757" width="11" style="97" customWidth="1"/>
    <col min="10758" max="10758" width="11.5703125" style="97" customWidth="1"/>
    <col min="10759" max="10759" width="12.85546875" style="97" customWidth="1"/>
    <col min="10760" max="10764" width="11" style="97" customWidth="1"/>
    <col min="10765" max="10765" width="12.28515625" style="97" customWidth="1"/>
    <col min="10766" max="10766" width="3.7109375" style="97" customWidth="1"/>
    <col min="10767" max="10771" width="11" style="97" customWidth="1"/>
    <col min="10772" max="10772" width="12.140625" style="97" customWidth="1"/>
    <col min="10773" max="11006" width="9.140625" style="97"/>
    <col min="11007" max="11007" width="0" style="97" hidden="1" customWidth="1"/>
    <col min="11008" max="11008" width="35" style="97" customWidth="1"/>
    <col min="11009" max="11013" width="11" style="97" customWidth="1"/>
    <col min="11014" max="11014" width="11.5703125" style="97" customWidth="1"/>
    <col min="11015" max="11015" width="12.85546875" style="97" customWidth="1"/>
    <col min="11016" max="11020" width="11" style="97" customWidth="1"/>
    <col min="11021" max="11021" width="12.28515625" style="97" customWidth="1"/>
    <col min="11022" max="11022" width="3.7109375" style="97" customWidth="1"/>
    <col min="11023" max="11027" width="11" style="97" customWidth="1"/>
    <col min="11028" max="11028" width="12.140625" style="97" customWidth="1"/>
    <col min="11029" max="11262" width="9.140625" style="97"/>
    <col min="11263" max="11263" width="0" style="97" hidden="1" customWidth="1"/>
    <col min="11264" max="11264" width="35" style="97" customWidth="1"/>
    <col min="11265" max="11269" width="11" style="97" customWidth="1"/>
    <col min="11270" max="11270" width="11.5703125" style="97" customWidth="1"/>
    <col min="11271" max="11271" width="12.85546875" style="97" customWidth="1"/>
    <col min="11272" max="11276" width="11" style="97" customWidth="1"/>
    <col min="11277" max="11277" width="12.28515625" style="97" customWidth="1"/>
    <col min="11278" max="11278" width="3.7109375" style="97" customWidth="1"/>
    <col min="11279" max="11283" width="11" style="97" customWidth="1"/>
    <col min="11284" max="11284" width="12.140625" style="97" customWidth="1"/>
    <col min="11285" max="11518" width="9.140625" style="97"/>
    <col min="11519" max="11519" width="0" style="97" hidden="1" customWidth="1"/>
    <col min="11520" max="11520" width="35" style="97" customWidth="1"/>
    <col min="11521" max="11525" width="11" style="97" customWidth="1"/>
    <col min="11526" max="11526" width="11.5703125" style="97" customWidth="1"/>
    <col min="11527" max="11527" width="12.85546875" style="97" customWidth="1"/>
    <col min="11528" max="11532" width="11" style="97" customWidth="1"/>
    <col min="11533" max="11533" width="12.28515625" style="97" customWidth="1"/>
    <col min="11534" max="11534" width="3.7109375" style="97" customWidth="1"/>
    <col min="11535" max="11539" width="11" style="97" customWidth="1"/>
    <col min="11540" max="11540" width="12.140625" style="97" customWidth="1"/>
    <col min="11541" max="11774" width="9.140625" style="97"/>
    <col min="11775" max="11775" width="0" style="97" hidden="1" customWidth="1"/>
    <col min="11776" max="11776" width="35" style="97" customWidth="1"/>
    <col min="11777" max="11781" width="11" style="97" customWidth="1"/>
    <col min="11782" max="11782" width="11.5703125" style="97" customWidth="1"/>
    <col min="11783" max="11783" width="12.85546875" style="97" customWidth="1"/>
    <col min="11784" max="11788" width="11" style="97" customWidth="1"/>
    <col min="11789" max="11789" width="12.28515625" style="97" customWidth="1"/>
    <col min="11790" max="11790" width="3.7109375" style="97" customWidth="1"/>
    <col min="11791" max="11795" width="11" style="97" customWidth="1"/>
    <col min="11796" max="11796" width="12.140625" style="97" customWidth="1"/>
    <col min="11797" max="12030" width="9.140625" style="97"/>
    <col min="12031" max="12031" width="0" style="97" hidden="1" customWidth="1"/>
    <col min="12032" max="12032" width="35" style="97" customWidth="1"/>
    <col min="12033" max="12037" width="11" style="97" customWidth="1"/>
    <col min="12038" max="12038" width="11.5703125" style="97" customWidth="1"/>
    <col min="12039" max="12039" width="12.85546875" style="97" customWidth="1"/>
    <col min="12040" max="12044" width="11" style="97" customWidth="1"/>
    <col min="12045" max="12045" width="12.28515625" style="97" customWidth="1"/>
    <col min="12046" max="12046" width="3.7109375" style="97" customWidth="1"/>
    <col min="12047" max="12051" width="11" style="97" customWidth="1"/>
    <col min="12052" max="12052" width="12.140625" style="97" customWidth="1"/>
    <col min="12053" max="12286" width="9.140625" style="97"/>
    <col min="12287" max="12287" width="0" style="97" hidden="1" customWidth="1"/>
    <col min="12288" max="12288" width="35" style="97" customWidth="1"/>
    <col min="12289" max="12293" width="11" style="97" customWidth="1"/>
    <col min="12294" max="12294" width="11.5703125" style="97" customWidth="1"/>
    <col min="12295" max="12295" width="12.85546875" style="97" customWidth="1"/>
    <col min="12296" max="12300" width="11" style="97" customWidth="1"/>
    <col min="12301" max="12301" width="12.28515625" style="97" customWidth="1"/>
    <col min="12302" max="12302" width="3.7109375" style="97" customWidth="1"/>
    <col min="12303" max="12307" width="11" style="97" customWidth="1"/>
    <col min="12308" max="12308" width="12.140625" style="97" customWidth="1"/>
    <col min="12309" max="12542" width="9.140625" style="97"/>
    <col min="12543" max="12543" width="0" style="97" hidden="1" customWidth="1"/>
    <col min="12544" max="12544" width="35" style="97" customWidth="1"/>
    <col min="12545" max="12549" width="11" style="97" customWidth="1"/>
    <col min="12550" max="12550" width="11.5703125" style="97" customWidth="1"/>
    <col min="12551" max="12551" width="12.85546875" style="97" customWidth="1"/>
    <col min="12552" max="12556" width="11" style="97" customWidth="1"/>
    <col min="12557" max="12557" width="12.28515625" style="97" customWidth="1"/>
    <col min="12558" max="12558" width="3.7109375" style="97" customWidth="1"/>
    <col min="12559" max="12563" width="11" style="97" customWidth="1"/>
    <col min="12564" max="12564" width="12.140625" style="97" customWidth="1"/>
    <col min="12565" max="12798" width="9.140625" style="97"/>
    <col min="12799" max="12799" width="0" style="97" hidden="1" customWidth="1"/>
    <col min="12800" max="12800" width="35" style="97" customWidth="1"/>
    <col min="12801" max="12805" width="11" style="97" customWidth="1"/>
    <col min="12806" max="12806" width="11.5703125" style="97" customWidth="1"/>
    <col min="12807" max="12807" width="12.85546875" style="97" customWidth="1"/>
    <col min="12808" max="12812" width="11" style="97" customWidth="1"/>
    <col min="12813" max="12813" width="12.28515625" style="97" customWidth="1"/>
    <col min="12814" max="12814" width="3.7109375" style="97" customWidth="1"/>
    <col min="12815" max="12819" width="11" style="97" customWidth="1"/>
    <col min="12820" max="12820" width="12.140625" style="97" customWidth="1"/>
    <col min="12821" max="13054" width="9.140625" style="97"/>
    <col min="13055" max="13055" width="0" style="97" hidden="1" customWidth="1"/>
    <col min="13056" max="13056" width="35" style="97" customWidth="1"/>
    <col min="13057" max="13061" width="11" style="97" customWidth="1"/>
    <col min="13062" max="13062" width="11.5703125" style="97" customWidth="1"/>
    <col min="13063" max="13063" width="12.85546875" style="97" customWidth="1"/>
    <col min="13064" max="13068" width="11" style="97" customWidth="1"/>
    <col min="13069" max="13069" width="12.28515625" style="97" customWidth="1"/>
    <col min="13070" max="13070" width="3.7109375" style="97" customWidth="1"/>
    <col min="13071" max="13075" width="11" style="97" customWidth="1"/>
    <col min="13076" max="13076" width="12.140625" style="97" customWidth="1"/>
    <col min="13077" max="13310" width="9.140625" style="97"/>
    <col min="13311" max="13311" width="0" style="97" hidden="1" customWidth="1"/>
    <col min="13312" max="13312" width="35" style="97" customWidth="1"/>
    <col min="13313" max="13317" width="11" style="97" customWidth="1"/>
    <col min="13318" max="13318" width="11.5703125" style="97" customWidth="1"/>
    <col min="13319" max="13319" width="12.85546875" style="97" customWidth="1"/>
    <col min="13320" max="13324" width="11" style="97" customWidth="1"/>
    <col min="13325" max="13325" width="12.28515625" style="97" customWidth="1"/>
    <col min="13326" max="13326" width="3.7109375" style="97" customWidth="1"/>
    <col min="13327" max="13331" width="11" style="97" customWidth="1"/>
    <col min="13332" max="13332" width="12.140625" style="97" customWidth="1"/>
    <col min="13333" max="13566" width="9.140625" style="97"/>
    <col min="13567" max="13567" width="0" style="97" hidden="1" customWidth="1"/>
    <col min="13568" max="13568" width="35" style="97" customWidth="1"/>
    <col min="13569" max="13573" width="11" style="97" customWidth="1"/>
    <col min="13574" max="13574" width="11.5703125" style="97" customWidth="1"/>
    <col min="13575" max="13575" width="12.85546875" style="97" customWidth="1"/>
    <col min="13576" max="13580" width="11" style="97" customWidth="1"/>
    <col min="13581" max="13581" width="12.28515625" style="97" customWidth="1"/>
    <col min="13582" max="13582" width="3.7109375" style="97" customWidth="1"/>
    <col min="13583" max="13587" width="11" style="97" customWidth="1"/>
    <col min="13588" max="13588" width="12.140625" style="97" customWidth="1"/>
    <col min="13589" max="13822" width="9.140625" style="97"/>
    <col min="13823" max="13823" width="0" style="97" hidden="1" customWidth="1"/>
    <col min="13824" max="13824" width="35" style="97" customWidth="1"/>
    <col min="13825" max="13829" width="11" style="97" customWidth="1"/>
    <col min="13830" max="13830" width="11.5703125" style="97" customWidth="1"/>
    <col min="13831" max="13831" width="12.85546875" style="97" customWidth="1"/>
    <col min="13832" max="13836" width="11" style="97" customWidth="1"/>
    <col min="13837" max="13837" width="12.28515625" style="97" customWidth="1"/>
    <col min="13838" max="13838" width="3.7109375" style="97" customWidth="1"/>
    <col min="13839" max="13843" width="11" style="97" customWidth="1"/>
    <col min="13844" max="13844" width="12.140625" style="97" customWidth="1"/>
    <col min="13845" max="14078" width="9.140625" style="97"/>
    <col min="14079" max="14079" width="0" style="97" hidden="1" customWidth="1"/>
    <col min="14080" max="14080" width="35" style="97" customWidth="1"/>
    <col min="14081" max="14085" width="11" style="97" customWidth="1"/>
    <col min="14086" max="14086" width="11.5703125" style="97" customWidth="1"/>
    <col min="14087" max="14087" width="12.85546875" style="97" customWidth="1"/>
    <col min="14088" max="14092" width="11" style="97" customWidth="1"/>
    <col min="14093" max="14093" width="12.28515625" style="97" customWidth="1"/>
    <col min="14094" max="14094" width="3.7109375" style="97" customWidth="1"/>
    <col min="14095" max="14099" width="11" style="97" customWidth="1"/>
    <col min="14100" max="14100" width="12.140625" style="97" customWidth="1"/>
    <col min="14101" max="14334" width="9.140625" style="97"/>
    <col min="14335" max="14335" width="0" style="97" hidden="1" customWidth="1"/>
    <col min="14336" max="14336" width="35" style="97" customWidth="1"/>
    <col min="14337" max="14341" width="11" style="97" customWidth="1"/>
    <col min="14342" max="14342" width="11.5703125" style="97" customWidth="1"/>
    <col min="14343" max="14343" width="12.85546875" style="97" customWidth="1"/>
    <col min="14344" max="14348" width="11" style="97" customWidth="1"/>
    <col min="14349" max="14349" width="12.28515625" style="97" customWidth="1"/>
    <col min="14350" max="14350" width="3.7109375" style="97" customWidth="1"/>
    <col min="14351" max="14355" width="11" style="97" customWidth="1"/>
    <col min="14356" max="14356" width="12.140625" style="97" customWidth="1"/>
    <col min="14357" max="14590" width="9.140625" style="97"/>
    <col min="14591" max="14591" width="0" style="97" hidden="1" customWidth="1"/>
    <col min="14592" max="14592" width="35" style="97" customWidth="1"/>
    <col min="14593" max="14597" width="11" style="97" customWidth="1"/>
    <col min="14598" max="14598" width="11.5703125" style="97" customWidth="1"/>
    <col min="14599" max="14599" width="12.85546875" style="97" customWidth="1"/>
    <col min="14600" max="14604" width="11" style="97" customWidth="1"/>
    <col min="14605" max="14605" width="12.28515625" style="97" customWidth="1"/>
    <col min="14606" max="14606" width="3.7109375" style="97" customWidth="1"/>
    <col min="14607" max="14611" width="11" style="97" customWidth="1"/>
    <col min="14612" max="14612" width="12.140625" style="97" customWidth="1"/>
    <col min="14613" max="14846" width="9.140625" style="97"/>
    <col min="14847" max="14847" width="0" style="97" hidden="1" customWidth="1"/>
    <col min="14848" max="14848" width="35" style="97" customWidth="1"/>
    <col min="14849" max="14853" width="11" style="97" customWidth="1"/>
    <col min="14854" max="14854" width="11.5703125" style="97" customWidth="1"/>
    <col min="14855" max="14855" width="12.85546875" style="97" customWidth="1"/>
    <col min="14856" max="14860" width="11" style="97" customWidth="1"/>
    <col min="14861" max="14861" width="12.28515625" style="97" customWidth="1"/>
    <col min="14862" max="14862" width="3.7109375" style="97" customWidth="1"/>
    <col min="14863" max="14867" width="11" style="97" customWidth="1"/>
    <col min="14868" max="14868" width="12.140625" style="97" customWidth="1"/>
    <col min="14869" max="15102" width="9.140625" style="97"/>
    <col min="15103" max="15103" width="0" style="97" hidden="1" customWidth="1"/>
    <col min="15104" max="15104" width="35" style="97" customWidth="1"/>
    <col min="15105" max="15109" width="11" style="97" customWidth="1"/>
    <col min="15110" max="15110" width="11.5703125" style="97" customWidth="1"/>
    <col min="15111" max="15111" width="12.85546875" style="97" customWidth="1"/>
    <col min="15112" max="15116" width="11" style="97" customWidth="1"/>
    <col min="15117" max="15117" width="12.28515625" style="97" customWidth="1"/>
    <col min="15118" max="15118" width="3.7109375" style="97" customWidth="1"/>
    <col min="15119" max="15123" width="11" style="97" customWidth="1"/>
    <col min="15124" max="15124" width="12.140625" style="97" customWidth="1"/>
    <col min="15125" max="15358" width="9.140625" style="97"/>
    <col min="15359" max="15359" width="0" style="97" hidden="1" customWidth="1"/>
    <col min="15360" max="15360" width="35" style="97" customWidth="1"/>
    <col min="15361" max="15365" width="11" style="97" customWidth="1"/>
    <col min="15366" max="15366" width="11.5703125" style="97" customWidth="1"/>
    <col min="15367" max="15367" width="12.85546875" style="97" customWidth="1"/>
    <col min="15368" max="15372" width="11" style="97" customWidth="1"/>
    <col min="15373" max="15373" width="12.28515625" style="97" customWidth="1"/>
    <col min="15374" max="15374" width="3.7109375" style="97" customWidth="1"/>
    <col min="15375" max="15379" width="11" style="97" customWidth="1"/>
    <col min="15380" max="15380" width="12.140625" style="97" customWidth="1"/>
    <col min="15381" max="15614" width="9.140625" style="97"/>
    <col min="15615" max="15615" width="0" style="97" hidden="1" customWidth="1"/>
    <col min="15616" max="15616" width="35" style="97" customWidth="1"/>
    <col min="15617" max="15621" width="11" style="97" customWidth="1"/>
    <col min="15622" max="15622" width="11.5703125" style="97" customWidth="1"/>
    <col min="15623" max="15623" width="12.85546875" style="97" customWidth="1"/>
    <col min="15624" max="15628" width="11" style="97" customWidth="1"/>
    <col min="15629" max="15629" width="12.28515625" style="97" customWidth="1"/>
    <col min="15630" max="15630" width="3.7109375" style="97" customWidth="1"/>
    <col min="15631" max="15635" width="11" style="97" customWidth="1"/>
    <col min="15636" max="15636" width="12.140625" style="97" customWidth="1"/>
    <col min="15637" max="15870" width="9.140625" style="97"/>
    <col min="15871" max="15871" width="0" style="97" hidden="1" customWidth="1"/>
    <col min="15872" max="15872" width="35" style="97" customWidth="1"/>
    <col min="15873" max="15877" width="11" style="97" customWidth="1"/>
    <col min="15878" max="15878" width="11.5703125" style="97" customWidth="1"/>
    <col min="15879" max="15879" width="12.85546875" style="97" customWidth="1"/>
    <col min="15880" max="15884" width="11" style="97" customWidth="1"/>
    <col min="15885" max="15885" width="12.28515625" style="97" customWidth="1"/>
    <col min="15886" max="15886" width="3.7109375" style="97" customWidth="1"/>
    <col min="15887" max="15891" width="11" style="97" customWidth="1"/>
    <col min="15892" max="15892" width="12.140625" style="97" customWidth="1"/>
    <col min="15893" max="16126" width="9.140625" style="97"/>
    <col min="16127" max="16127" width="0" style="97" hidden="1" customWidth="1"/>
    <col min="16128" max="16128" width="35" style="97" customWidth="1"/>
    <col min="16129" max="16133" width="11" style="97" customWidth="1"/>
    <col min="16134" max="16134" width="11.5703125" style="97" customWidth="1"/>
    <col min="16135" max="16135" width="12.85546875" style="97" customWidth="1"/>
    <col min="16136" max="16140" width="11" style="97" customWidth="1"/>
    <col min="16141" max="16141" width="12.28515625" style="97" customWidth="1"/>
    <col min="16142" max="16142" width="3.7109375" style="97" customWidth="1"/>
    <col min="16143" max="16147" width="11" style="97" customWidth="1"/>
    <col min="16148" max="16148" width="12.140625" style="97" customWidth="1"/>
    <col min="16149" max="16384" width="9.140625" style="97"/>
  </cols>
  <sheetData>
    <row r="1" spans="1:22" ht="31.5" customHeight="1" x14ac:dyDescent="0.25">
      <c r="L1" s="491" t="s">
        <v>332</v>
      </c>
      <c r="M1" s="491"/>
      <c r="N1" s="491"/>
      <c r="O1" s="491"/>
      <c r="T1" s="492"/>
      <c r="U1" s="492"/>
      <c r="V1" s="492"/>
    </row>
    <row r="2" spans="1:22" ht="29.25" customHeight="1" x14ac:dyDescent="0.2">
      <c r="A2" s="493" t="s">
        <v>163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Q2" s="97"/>
      <c r="R2" s="97"/>
      <c r="S2" s="97"/>
      <c r="T2" s="97"/>
      <c r="U2" s="97"/>
      <c r="V2" s="97"/>
    </row>
    <row r="3" spans="1:22" ht="30" customHeight="1" x14ac:dyDescent="0.2">
      <c r="A3" s="494" t="s">
        <v>95</v>
      </c>
      <c r="B3" s="496" t="s">
        <v>151</v>
      </c>
      <c r="C3" s="486" t="s">
        <v>164</v>
      </c>
      <c r="D3" s="487"/>
      <c r="E3" s="487"/>
      <c r="F3" s="487"/>
      <c r="G3" s="488"/>
      <c r="H3" s="489" t="s">
        <v>145</v>
      </c>
      <c r="I3" s="498" t="s">
        <v>157</v>
      </c>
      <c r="J3" s="486" t="s">
        <v>165</v>
      </c>
      <c r="K3" s="487"/>
      <c r="L3" s="487"/>
      <c r="M3" s="487"/>
      <c r="N3" s="488"/>
      <c r="O3" s="489" t="s">
        <v>145</v>
      </c>
      <c r="Q3" s="486" t="s">
        <v>166</v>
      </c>
      <c r="R3" s="487"/>
      <c r="S3" s="487"/>
      <c r="T3" s="487"/>
      <c r="U3" s="488"/>
      <c r="V3" s="489" t="s">
        <v>145</v>
      </c>
    </row>
    <row r="4" spans="1:22" ht="80.25" customHeight="1" x14ac:dyDescent="0.2">
      <c r="A4" s="495"/>
      <c r="B4" s="497"/>
      <c r="C4" s="98" t="s">
        <v>152</v>
      </c>
      <c r="D4" s="98" t="s">
        <v>153</v>
      </c>
      <c r="E4" s="98" t="s">
        <v>154</v>
      </c>
      <c r="F4" s="98" t="s">
        <v>155</v>
      </c>
      <c r="G4" s="98" t="s">
        <v>156</v>
      </c>
      <c r="H4" s="490"/>
      <c r="I4" s="499"/>
      <c r="J4" s="98" t="s">
        <v>152</v>
      </c>
      <c r="K4" s="98" t="s">
        <v>153</v>
      </c>
      <c r="L4" s="98" t="s">
        <v>154</v>
      </c>
      <c r="M4" s="98" t="s">
        <v>155</v>
      </c>
      <c r="N4" s="98" t="s">
        <v>156</v>
      </c>
      <c r="O4" s="490"/>
      <c r="Q4" s="98" t="s">
        <v>152</v>
      </c>
      <c r="R4" s="98" t="s">
        <v>153</v>
      </c>
      <c r="S4" s="98" t="s">
        <v>154</v>
      </c>
      <c r="T4" s="98" t="s">
        <v>155</v>
      </c>
      <c r="U4" s="98" t="s">
        <v>156</v>
      </c>
      <c r="V4" s="490"/>
    </row>
    <row r="5" spans="1:22" outlineLevel="1" x14ac:dyDescent="0.2">
      <c r="A5" s="29">
        <v>560002</v>
      </c>
      <c r="B5" s="29" t="s">
        <v>19</v>
      </c>
      <c r="C5" s="99">
        <v>159636</v>
      </c>
      <c r="D5" s="99">
        <v>49331</v>
      </c>
      <c r="E5" s="99">
        <v>34826</v>
      </c>
      <c r="F5" s="99">
        <v>84747</v>
      </c>
      <c r="G5" s="99">
        <v>7347</v>
      </c>
      <c r="H5" s="103">
        <v>335887</v>
      </c>
      <c r="I5" s="113">
        <v>84.12</v>
      </c>
      <c r="J5" s="99">
        <v>134282</v>
      </c>
      <c r="K5" s="99">
        <v>41496</v>
      </c>
      <c r="L5" s="99">
        <v>29295</v>
      </c>
      <c r="M5" s="99">
        <v>71287</v>
      </c>
      <c r="N5" s="99">
        <v>6180</v>
      </c>
      <c r="O5" s="103">
        <f>SUM(J5:N5)</f>
        <v>282540</v>
      </c>
      <c r="Q5" s="99">
        <f t="shared" ref="Q5:V20" si="0">C5-J5</f>
        <v>25354</v>
      </c>
      <c r="R5" s="99">
        <f t="shared" si="0"/>
        <v>7835</v>
      </c>
      <c r="S5" s="99">
        <f t="shared" si="0"/>
        <v>5531</v>
      </c>
      <c r="T5" s="99">
        <f t="shared" si="0"/>
        <v>13460</v>
      </c>
      <c r="U5" s="99">
        <f t="shared" si="0"/>
        <v>1167</v>
      </c>
      <c r="V5" s="114">
        <f t="shared" si="0"/>
        <v>53347</v>
      </c>
    </row>
    <row r="6" spans="1:22" ht="12" customHeight="1" outlineLevel="1" x14ac:dyDescent="0.2">
      <c r="A6" s="29">
        <v>560014</v>
      </c>
      <c r="B6" s="29" t="s">
        <v>30</v>
      </c>
      <c r="C6" s="99">
        <v>37165</v>
      </c>
      <c r="D6" s="99">
        <v>13967</v>
      </c>
      <c r="E6" s="99">
        <v>21703</v>
      </c>
      <c r="F6" s="99">
        <v>9669</v>
      </c>
      <c r="G6" s="99">
        <v>17571</v>
      </c>
      <c r="H6" s="103">
        <v>100075</v>
      </c>
      <c r="I6" s="113">
        <v>78.760000000000005</v>
      </c>
      <c r="J6" s="99">
        <v>29273</v>
      </c>
      <c r="K6" s="99">
        <v>11001</v>
      </c>
      <c r="L6" s="99">
        <v>17094</v>
      </c>
      <c r="M6" s="99">
        <v>7616</v>
      </c>
      <c r="N6" s="99">
        <v>13840</v>
      </c>
      <c r="O6" s="103">
        <f t="shared" ref="O6:O67" si="1">SUM(J6:N6)</f>
        <v>78824</v>
      </c>
      <c r="Q6" s="99">
        <f t="shared" si="0"/>
        <v>7892</v>
      </c>
      <c r="R6" s="99">
        <f t="shared" si="0"/>
        <v>2966</v>
      </c>
      <c r="S6" s="99">
        <f>E6-L6</f>
        <v>4609</v>
      </c>
      <c r="T6" s="99">
        <f t="shared" si="0"/>
        <v>2053</v>
      </c>
      <c r="U6" s="99">
        <f t="shared" si="0"/>
        <v>3731</v>
      </c>
      <c r="V6" s="114">
        <f t="shared" si="0"/>
        <v>21251</v>
      </c>
    </row>
    <row r="7" spans="1:22" outlineLevel="1" x14ac:dyDescent="0.2">
      <c r="A7" s="29">
        <v>560017</v>
      </c>
      <c r="B7" s="29" t="s">
        <v>31</v>
      </c>
      <c r="C7" s="99">
        <v>1477748</v>
      </c>
      <c r="D7" s="99">
        <v>128282</v>
      </c>
      <c r="E7" s="99">
        <v>231896</v>
      </c>
      <c r="F7" s="99">
        <v>78345</v>
      </c>
      <c r="G7" s="99">
        <v>50047</v>
      </c>
      <c r="H7" s="103">
        <v>1966318</v>
      </c>
      <c r="I7" s="113">
        <v>28.47</v>
      </c>
      <c r="J7" s="99">
        <v>420724</v>
      </c>
      <c r="K7" s="99">
        <v>36523</v>
      </c>
      <c r="L7" s="99">
        <v>66022</v>
      </c>
      <c r="M7" s="99">
        <v>22305</v>
      </c>
      <c r="N7" s="99">
        <v>14249</v>
      </c>
      <c r="O7" s="103">
        <f t="shared" si="1"/>
        <v>559823</v>
      </c>
      <c r="Q7" s="99">
        <f t="shared" si="0"/>
        <v>1057024</v>
      </c>
      <c r="R7" s="99">
        <f t="shared" si="0"/>
        <v>91759</v>
      </c>
      <c r="S7" s="99">
        <f t="shared" si="0"/>
        <v>165874</v>
      </c>
      <c r="T7" s="99">
        <f t="shared" si="0"/>
        <v>56040</v>
      </c>
      <c r="U7" s="99">
        <f t="shared" si="0"/>
        <v>35798</v>
      </c>
      <c r="V7" s="114">
        <f t="shared" si="0"/>
        <v>1406495</v>
      </c>
    </row>
    <row r="8" spans="1:22" outlineLevel="1" x14ac:dyDescent="0.2">
      <c r="A8" s="29">
        <v>560019</v>
      </c>
      <c r="B8" s="29" t="s">
        <v>32</v>
      </c>
      <c r="C8" s="99">
        <v>1039252</v>
      </c>
      <c r="D8" s="99">
        <v>157880</v>
      </c>
      <c r="E8" s="99">
        <v>330147</v>
      </c>
      <c r="F8" s="99">
        <v>128101</v>
      </c>
      <c r="G8" s="99">
        <v>127222</v>
      </c>
      <c r="H8" s="103">
        <v>1782602</v>
      </c>
      <c r="I8" s="113">
        <v>37.24</v>
      </c>
      <c r="J8" s="99">
        <v>386969</v>
      </c>
      <c r="K8" s="99">
        <v>58787</v>
      </c>
      <c r="L8" s="99">
        <v>122931</v>
      </c>
      <c r="M8" s="99">
        <v>47699</v>
      </c>
      <c r="N8" s="99">
        <v>47371</v>
      </c>
      <c r="O8" s="103">
        <f t="shared" si="1"/>
        <v>663757</v>
      </c>
      <c r="Q8" s="99">
        <f>C8-J8</f>
        <v>652283</v>
      </c>
      <c r="R8" s="99">
        <f t="shared" si="0"/>
        <v>99093</v>
      </c>
      <c r="S8" s="99">
        <f t="shared" si="0"/>
        <v>207216</v>
      </c>
      <c r="T8" s="99">
        <f t="shared" si="0"/>
        <v>80402</v>
      </c>
      <c r="U8" s="99">
        <f t="shared" si="0"/>
        <v>79851</v>
      </c>
      <c r="V8" s="114">
        <f t="shared" si="0"/>
        <v>1118845</v>
      </c>
    </row>
    <row r="9" spans="1:22" outlineLevel="1" x14ac:dyDescent="0.2">
      <c r="A9" s="29">
        <v>560021</v>
      </c>
      <c r="B9" s="29" t="s">
        <v>33</v>
      </c>
      <c r="C9" s="99">
        <v>2280916</v>
      </c>
      <c r="D9" s="99">
        <v>534584</v>
      </c>
      <c r="E9" s="99">
        <v>247527</v>
      </c>
      <c r="F9" s="99">
        <v>284304</v>
      </c>
      <c r="G9" s="99">
        <v>79684</v>
      </c>
      <c r="H9" s="103">
        <v>3427015</v>
      </c>
      <c r="I9" s="113">
        <v>91.12</v>
      </c>
      <c r="J9" s="99">
        <v>2078317</v>
      </c>
      <c r="K9" s="99">
        <v>487100</v>
      </c>
      <c r="L9" s="99">
        <v>225541</v>
      </c>
      <c r="M9" s="99">
        <v>259051</v>
      </c>
      <c r="N9" s="99">
        <v>72606</v>
      </c>
      <c r="O9" s="103">
        <f t="shared" si="1"/>
        <v>3122615</v>
      </c>
      <c r="Q9" s="99">
        <f t="shared" si="0"/>
        <v>202599</v>
      </c>
      <c r="R9" s="99">
        <f t="shared" si="0"/>
        <v>47484</v>
      </c>
      <c r="S9" s="99">
        <f t="shared" si="0"/>
        <v>21986</v>
      </c>
      <c r="T9" s="99">
        <f t="shared" si="0"/>
        <v>25253</v>
      </c>
      <c r="U9" s="99">
        <f t="shared" si="0"/>
        <v>7078</v>
      </c>
      <c r="V9" s="114">
        <f t="shared" si="0"/>
        <v>304400</v>
      </c>
    </row>
    <row r="10" spans="1:22" outlineLevel="1" x14ac:dyDescent="0.2">
      <c r="A10" s="29">
        <v>560022</v>
      </c>
      <c r="B10" s="29" t="s">
        <v>34</v>
      </c>
      <c r="C10" s="99">
        <v>1275616</v>
      </c>
      <c r="D10" s="99">
        <v>281285</v>
      </c>
      <c r="E10" s="99">
        <v>354036</v>
      </c>
      <c r="F10" s="99">
        <v>298930</v>
      </c>
      <c r="G10" s="99">
        <v>55054</v>
      </c>
      <c r="H10" s="103">
        <v>2264921</v>
      </c>
      <c r="I10" s="113">
        <v>91</v>
      </c>
      <c r="J10" s="99">
        <v>1160811</v>
      </c>
      <c r="K10" s="99">
        <v>255969</v>
      </c>
      <c r="L10" s="99">
        <v>322173</v>
      </c>
      <c r="M10" s="99">
        <v>272026</v>
      </c>
      <c r="N10" s="99">
        <v>50099</v>
      </c>
      <c r="O10" s="103">
        <f t="shared" si="1"/>
        <v>2061078</v>
      </c>
      <c r="Q10" s="99">
        <f t="shared" si="0"/>
        <v>114805</v>
      </c>
      <c r="R10" s="99">
        <f t="shared" si="0"/>
        <v>25316</v>
      </c>
      <c r="S10" s="99">
        <f t="shared" si="0"/>
        <v>31863</v>
      </c>
      <c r="T10" s="99">
        <f t="shared" si="0"/>
        <v>26904</v>
      </c>
      <c r="U10" s="99">
        <f t="shared" si="0"/>
        <v>4955</v>
      </c>
      <c r="V10" s="114">
        <f t="shared" si="0"/>
        <v>203843</v>
      </c>
    </row>
    <row r="11" spans="1:22" outlineLevel="1" x14ac:dyDescent="0.2">
      <c r="A11" s="29">
        <v>560024</v>
      </c>
      <c r="B11" s="29" t="s">
        <v>35</v>
      </c>
      <c r="C11" s="99">
        <v>1157806</v>
      </c>
      <c r="D11" s="99">
        <v>318216</v>
      </c>
      <c r="E11" s="99">
        <v>219360</v>
      </c>
      <c r="F11" s="99">
        <v>128720</v>
      </c>
      <c r="G11" s="99">
        <v>73968</v>
      </c>
      <c r="H11" s="103">
        <v>1898070</v>
      </c>
      <c r="I11" s="113">
        <v>98.65</v>
      </c>
      <c r="J11" s="99">
        <v>1142142</v>
      </c>
      <c r="K11" s="99">
        <v>313911</v>
      </c>
      <c r="L11" s="99">
        <v>216392</v>
      </c>
      <c r="M11" s="99">
        <v>126978</v>
      </c>
      <c r="N11" s="99">
        <v>72967</v>
      </c>
      <c r="O11" s="103">
        <f t="shared" si="1"/>
        <v>1872390</v>
      </c>
      <c r="Q11" s="99">
        <f t="shared" si="0"/>
        <v>15664</v>
      </c>
      <c r="R11" s="99">
        <f t="shared" si="0"/>
        <v>4305</v>
      </c>
      <c r="S11" s="99">
        <f t="shared" si="0"/>
        <v>2968</v>
      </c>
      <c r="T11" s="99">
        <f t="shared" si="0"/>
        <v>1742</v>
      </c>
      <c r="U11" s="99">
        <f t="shared" si="0"/>
        <v>1001</v>
      </c>
      <c r="V11" s="114">
        <f t="shared" si="0"/>
        <v>25680</v>
      </c>
    </row>
    <row r="12" spans="1:22" ht="12" customHeight="1" outlineLevel="1" x14ac:dyDescent="0.2">
      <c r="A12" s="29">
        <v>560026</v>
      </c>
      <c r="B12" s="29" t="s">
        <v>36</v>
      </c>
      <c r="C12" s="99">
        <v>1404709</v>
      </c>
      <c r="D12" s="99">
        <v>1077888</v>
      </c>
      <c r="E12" s="99">
        <v>284733</v>
      </c>
      <c r="F12" s="99">
        <v>428412</v>
      </c>
      <c r="G12" s="99">
        <v>85014</v>
      </c>
      <c r="H12" s="103">
        <v>3280756</v>
      </c>
      <c r="I12" s="113">
        <v>91.47</v>
      </c>
      <c r="J12" s="99">
        <v>1284896</v>
      </c>
      <c r="K12" s="99">
        <v>985950</v>
      </c>
      <c r="L12" s="99">
        <v>260447</v>
      </c>
      <c r="M12" s="99">
        <v>391871</v>
      </c>
      <c r="N12" s="99">
        <v>77763</v>
      </c>
      <c r="O12" s="103">
        <f t="shared" si="1"/>
        <v>3000927</v>
      </c>
      <c r="Q12" s="99">
        <f t="shared" si="0"/>
        <v>119813</v>
      </c>
      <c r="R12" s="99">
        <f t="shared" si="0"/>
        <v>91938</v>
      </c>
      <c r="S12" s="99">
        <f t="shared" si="0"/>
        <v>24286</v>
      </c>
      <c r="T12" s="99">
        <f t="shared" si="0"/>
        <v>36541</v>
      </c>
      <c r="U12" s="99">
        <f t="shared" si="0"/>
        <v>7251</v>
      </c>
      <c r="V12" s="114">
        <f t="shared" si="0"/>
        <v>279829</v>
      </c>
    </row>
    <row r="13" spans="1:22" outlineLevel="1" x14ac:dyDescent="0.2">
      <c r="A13" s="29">
        <v>560032</v>
      </c>
      <c r="B13" s="29" t="s">
        <v>37</v>
      </c>
      <c r="C13" s="99">
        <v>59846</v>
      </c>
      <c r="D13" s="99">
        <v>196588</v>
      </c>
      <c r="E13" s="99">
        <v>99516</v>
      </c>
      <c r="F13" s="99">
        <v>43304</v>
      </c>
      <c r="G13" s="99">
        <v>6685</v>
      </c>
      <c r="H13" s="103">
        <v>405939</v>
      </c>
      <c r="I13" s="113">
        <v>59.35</v>
      </c>
      <c r="J13" s="99">
        <v>35520</v>
      </c>
      <c r="K13" s="99">
        <v>116681</v>
      </c>
      <c r="L13" s="99">
        <v>59066</v>
      </c>
      <c r="M13" s="99">
        <v>25702</v>
      </c>
      <c r="N13" s="99">
        <v>3968</v>
      </c>
      <c r="O13" s="103">
        <f t="shared" si="1"/>
        <v>240937</v>
      </c>
      <c r="Q13" s="99">
        <f t="shared" si="0"/>
        <v>24326</v>
      </c>
      <c r="R13" s="99">
        <f t="shared" si="0"/>
        <v>79907</v>
      </c>
      <c r="S13" s="99">
        <f t="shared" si="0"/>
        <v>40450</v>
      </c>
      <c r="T13" s="99">
        <f t="shared" si="0"/>
        <v>17602</v>
      </c>
      <c r="U13" s="99">
        <f t="shared" si="0"/>
        <v>2717</v>
      </c>
      <c r="V13" s="114">
        <f t="shared" si="0"/>
        <v>165002</v>
      </c>
    </row>
    <row r="14" spans="1:22" outlineLevel="1" x14ac:dyDescent="0.2">
      <c r="A14" s="29">
        <v>560033</v>
      </c>
      <c r="B14" s="29" t="s">
        <v>38</v>
      </c>
      <c r="C14" s="99">
        <v>166992</v>
      </c>
      <c r="D14" s="99">
        <v>322087</v>
      </c>
      <c r="E14" s="99">
        <v>166376</v>
      </c>
      <c r="F14" s="99">
        <v>54519</v>
      </c>
      <c r="G14" s="99">
        <v>26040</v>
      </c>
      <c r="H14" s="103">
        <v>736014</v>
      </c>
      <c r="I14" s="113">
        <v>91.18</v>
      </c>
      <c r="J14" s="99">
        <v>152257</v>
      </c>
      <c r="K14" s="99">
        <v>293668</v>
      </c>
      <c r="L14" s="99">
        <v>151696</v>
      </c>
      <c r="M14" s="99">
        <v>49709</v>
      </c>
      <c r="N14" s="99">
        <v>23742</v>
      </c>
      <c r="O14" s="103">
        <f t="shared" si="1"/>
        <v>671072</v>
      </c>
      <c r="Q14" s="99">
        <f t="shared" si="0"/>
        <v>14735</v>
      </c>
      <c r="R14" s="99">
        <f t="shared" si="0"/>
        <v>28419</v>
      </c>
      <c r="S14" s="99">
        <f t="shared" si="0"/>
        <v>14680</v>
      </c>
      <c r="T14" s="99">
        <f t="shared" si="0"/>
        <v>4810</v>
      </c>
      <c r="U14" s="99">
        <f t="shared" si="0"/>
        <v>2298</v>
      </c>
      <c r="V14" s="114">
        <f t="shared" si="0"/>
        <v>64942</v>
      </c>
    </row>
    <row r="15" spans="1:22" outlineLevel="1" x14ac:dyDescent="0.2">
      <c r="A15" s="29">
        <v>560034</v>
      </c>
      <c r="B15" s="29" t="s">
        <v>39</v>
      </c>
      <c r="C15" s="99">
        <v>79839</v>
      </c>
      <c r="D15" s="99">
        <v>364010</v>
      </c>
      <c r="E15" s="99">
        <v>156841</v>
      </c>
      <c r="F15" s="99">
        <v>72998</v>
      </c>
      <c r="G15" s="99">
        <v>12212</v>
      </c>
      <c r="H15" s="103">
        <v>685900</v>
      </c>
      <c r="I15" s="113">
        <v>96.94</v>
      </c>
      <c r="J15" s="99">
        <v>77397</v>
      </c>
      <c r="K15" s="99">
        <v>352876</v>
      </c>
      <c r="L15" s="99">
        <v>152044</v>
      </c>
      <c r="M15" s="99">
        <v>70765</v>
      </c>
      <c r="N15" s="99">
        <v>11838</v>
      </c>
      <c r="O15" s="103">
        <f t="shared" si="1"/>
        <v>664920</v>
      </c>
      <c r="Q15" s="99">
        <f t="shared" si="0"/>
        <v>2442</v>
      </c>
      <c r="R15" s="99">
        <f t="shared" si="0"/>
        <v>11134</v>
      </c>
      <c r="S15" s="99">
        <f t="shared" si="0"/>
        <v>4797</v>
      </c>
      <c r="T15" s="99">
        <f t="shared" si="0"/>
        <v>2233</v>
      </c>
      <c r="U15" s="99">
        <f t="shared" si="0"/>
        <v>374</v>
      </c>
      <c r="V15" s="114">
        <f t="shared" si="0"/>
        <v>20980</v>
      </c>
    </row>
    <row r="16" spans="1:22" outlineLevel="1" x14ac:dyDescent="0.2">
      <c r="A16" s="29">
        <v>560035</v>
      </c>
      <c r="B16" s="29" t="s">
        <v>40</v>
      </c>
      <c r="C16" s="99">
        <v>336771</v>
      </c>
      <c r="D16" s="99">
        <v>709454</v>
      </c>
      <c r="E16" s="99">
        <v>317394</v>
      </c>
      <c r="F16" s="99">
        <v>104693</v>
      </c>
      <c r="G16" s="99">
        <v>23091</v>
      </c>
      <c r="H16" s="103">
        <v>1491403</v>
      </c>
      <c r="I16" s="113">
        <v>77.12</v>
      </c>
      <c r="J16" s="99">
        <v>259710</v>
      </c>
      <c r="K16" s="99">
        <v>547114</v>
      </c>
      <c r="L16" s="99">
        <v>244767</v>
      </c>
      <c r="M16" s="99">
        <v>80737</v>
      </c>
      <c r="N16" s="99">
        <v>17807</v>
      </c>
      <c r="O16" s="103">
        <f t="shared" si="1"/>
        <v>1150135</v>
      </c>
      <c r="Q16" s="99">
        <f t="shared" si="0"/>
        <v>77061</v>
      </c>
      <c r="R16" s="99">
        <f t="shared" si="0"/>
        <v>162340</v>
      </c>
      <c r="S16" s="99">
        <f t="shared" si="0"/>
        <v>72627</v>
      </c>
      <c r="T16" s="99">
        <f t="shared" si="0"/>
        <v>23956</v>
      </c>
      <c r="U16" s="99">
        <f t="shared" si="0"/>
        <v>5284</v>
      </c>
      <c r="V16" s="114">
        <f t="shared" si="0"/>
        <v>341268</v>
      </c>
    </row>
    <row r="17" spans="1:22" outlineLevel="1" x14ac:dyDescent="0.2">
      <c r="A17" s="29">
        <v>560036</v>
      </c>
      <c r="B17" s="29" t="s">
        <v>41</v>
      </c>
      <c r="C17" s="99">
        <v>159173</v>
      </c>
      <c r="D17" s="99">
        <v>821089</v>
      </c>
      <c r="E17" s="99">
        <v>311661</v>
      </c>
      <c r="F17" s="99">
        <v>58193</v>
      </c>
      <c r="G17" s="99">
        <v>20283</v>
      </c>
      <c r="H17" s="103">
        <v>1370399</v>
      </c>
      <c r="I17" s="113">
        <v>85.47</v>
      </c>
      <c r="J17" s="99">
        <v>136046</v>
      </c>
      <c r="K17" s="99">
        <v>701790</v>
      </c>
      <c r="L17" s="99">
        <v>266378</v>
      </c>
      <c r="M17" s="99">
        <v>49738</v>
      </c>
      <c r="N17" s="99">
        <v>17336</v>
      </c>
      <c r="O17" s="103">
        <f t="shared" si="1"/>
        <v>1171288</v>
      </c>
      <c r="Q17" s="99">
        <f t="shared" si="0"/>
        <v>23127</v>
      </c>
      <c r="R17" s="99">
        <f t="shared" si="0"/>
        <v>119299</v>
      </c>
      <c r="S17" s="99">
        <f t="shared" si="0"/>
        <v>45283</v>
      </c>
      <c r="T17" s="99">
        <f t="shared" si="0"/>
        <v>8455</v>
      </c>
      <c r="U17" s="99">
        <f t="shared" si="0"/>
        <v>2947</v>
      </c>
      <c r="V17" s="114">
        <f t="shared" si="0"/>
        <v>199111</v>
      </c>
    </row>
    <row r="18" spans="1:22" outlineLevel="1" x14ac:dyDescent="0.2">
      <c r="A18" s="29">
        <v>560041</v>
      </c>
      <c r="B18" s="29" t="s">
        <v>43</v>
      </c>
      <c r="C18" s="99">
        <v>23907</v>
      </c>
      <c r="D18" s="99">
        <v>404727</v>
      </c>
      <c r="E18" s="99">
        <v>167501</v>
      </c>
      <c r="F18" s="99">
        <v>302087</v>
      </c>
      <c r="G18" s="99">
        <v>1968</v>
      </c>
      <c r="H18" s="103">
        <v>900190</v>
      </c>
      <c r="I18" s="113">
        <v>80.12</v>
      </c>
      <c r="J18" s="99">
        <v>19154</v>
      </c>
      <c r="K18" s="99">
        <v>324258</v>
      </c>
      <c r="L18" s="99">
        <v>134198</v>
      </c>
      <c r="M18" s="99">
        <v>242025</v>
      </c>
      <c r="N18" s="99">
        <v>1577</v>
      </c>
      <c r="O18" s="103">
        <f t="shared" si="1"/>
        <v>721212</v>
      </c>
      <c r="Q18" s="99">
        <f t="shared" si="0"/>
        <v>4753</v>
      </c>
      <c r="R18" s="99">
        <f t="shared" si="0"/>
        <v>80469</v>
      </c>
      <c r="S18" s="99">
        <f t="shared" si="0"/>
        <v>33303</v>
      </c>
      <c r="T18" s="99">
        <f t="shared" si="0"/>
        <v>60062</v>
      </c>
      <c r="U18" s="99">
        <f t="shared" si="0"/>
        <v>391</v>
      </c>
      <c r="V18" s="114">
        <f t="shared" si="0"/>
        <v>178978</v>
      </c>
    </row>
    <row r="19" spans="1:22" outlineLevel="1" x14ac:dyDescent="0.2">
      <c r="A19" s="29">
        <v>560043</v>
      </c>
      <c r="B19" s="29" t="s">
        <v>44</v>
      </c>
      <c r="C19" s="99">
        <v>648258</v>
      </c>
      <c r="D19" s="99">
        <v>10171</v>
      </c>
      <c r="E19" s="99">
        <v>67659</v>
      </c>
      <c r="F19" s="99">
        <v>26641</v>
      </c>
      <c r="G19" s="99">
        <v>698</v>
      </c>
      <c r="H19" s="103">
        <v>753427</v>
      </c>
      <c r="I19" s="113">
        <v>75.41</v>
      </c>
      <c r="J19" s="99">
        <v>488863</v>
      </c>
      <c r="K19" s="99">
        <v>7670</v>
      </c>
      <c r="L19" s="99">
        <v>51023</v>
      </c>
      <c r="M19" s="99">
        <v>20090</v>
      </c>
      <c r="N19" s="99">
        <v>526</v>
      </c>
      <c r="O19" s="103">
        <f t="shared" si="1"/>
        <v>568172</v>
      </c>
      <c r="Q19" s="99">
        <f t="shared" si="0"/>
        <v>159395</v>
      </c>
      <c r="R19" s="99">
        <f t="shared" si="0"/>
        <v>2501</v>
      </c>
      <c r="S19" s="99">
        <f t="shared" si="0"/>
        <v>16636</v>
      </c>
      <c r="T19" s="99">
        <f t="shared" si="0"/>
        <v>6551</v>
      </c>
      <c r="U19" s="99">
        <f t="shared" si="0"/>
        <v>172</v>
      </c>
      <c r="V19" s="114">
        <f t="shared" si="0"/>
        <v>185255</v>
      </c>
    </row>
    <row r="20" spans="1:22" outlineLevel="1" x14ac:dyDescent="0.2">
      <c r="A20" s="29">
        <v>560045</v>
      </c>
      <c r="B20" s="29" t="s">
        <v>45</v>
      </c>
      <c r="C20" s="99">
        <v>38116</v>
      </c>
      <c r="D20" s="99">
        <v>365664</v>
      </c>
      <c r="E20" s="99">
        <v>83309</v>
      </c>
      <c r="F20" s="99">
        <v>2992</v>
      </c>
      <c r="G20" s="99">
        <v>322678</v>
      </c>
      <c r="H20" s="103">
        <v>812759</v>
      </c>
      <c r="I20" s="113">
        <v>82.53</v>
      </c>
      <c r="J20" s="99">
        <v>31457</v>
      </c>
      <c r="K20" s="99">
        <v>301780</v>
      </c>
      <c r="L20" s="99">
        <v>68754</v>
      </c>
      <c r="M20" s="99">
        <v>2469</v>
      </c>
      <c r="N20" s="99">
        <v>266304</v>
      </c>
      <c r="O20" s="103">
        <f t="shared" si="1"/>
        <v>670764</v>
      </c>
      <c r="Q20" s="99">
        <f t="shared" si="0"/>
        <v>6659</v>
      </c>
      <c r="R20" s="99">
        <f t="shared" si="0"/>
        <v>63884</v>
      </c>
      <c r="S20" s="99">
        <f t="shared" si="0"/>
        <v>14555</v>
      </c>
      <c r="T20" s="99">
        <f t="shared" si="0"/>
        <v>523</v>
      </c>
      <c r="U20" s="99">
        <f t="shared" si="0"/>
        <v>56374</v>
      </c>
      <c r="V20" s="114">
        <f t="shared" si="0"/>
        <v>141995</v>
      </c>
    </row>
    <row r="21" spans="1:22" outlineLevel="1" x14ac:dyDescent="0.2">
      <c r="A21" s="29">
        <v>560047</v>
      </c>
      <c r="B21" s="29" t="s">
        <v>46</v>
      </c>
      <c r="C21" s="99">
        <v>85697</v>
      </c>
      <c r="D21" s="99">
        <v>571583</v>
      </c>
      <c r="E21" s="99">
        <v>162704</v>
      </c>
      <c r="F21" s="99">
        <v>3367</v>
      </c>
      <c r="G21" s="99">
        <v>642511</v>
      </c>
      <c r="H21" s="103">
        <v>1465862</v>
      </c>
      <c r="I21" s="113">
        <v>71.12</v>
      </c>
      <c r="J21" s="99">
        <v>60946</v>
      </c>
      <c r="K21" s="99">
        <v>406496</v>
      </c>
      <c r="L21" s="99">
        <v>115711</v>
      </c>
      <c r="M21" s="99">
        <v>2395</v>
      </c>
      <c r="N21" s="99">
        <v>456939</v>
      </c>
      <c r="O21" s="103">
        <f t="shared" si="1"/>
        <v>1042487</v>
      </c>
      <c r="Q21" s="99">
        <f t="shared" ref="Q21:V63" si="2">C21-J21</f>
        <v>24751</v>
      </c>
      <c r="R21" s="99">
        <f t="shared" si="2"/>
        <v>165087</v>
      </c>
      <c r="S21" s="99">
        <f t="shared" si="2"/>
        <v>46993</v>
      </c>
      <c r="T21" s="99">
        <f t="shared" si="2"/>
        <v>972</v>
      </c>
      <c r="U21" s="99">
        <f t="shared" si="2"/>
        <v>185572</v>
      </c>
      <c r="V21" s="114">
        <f t="shared" si="2"/>
        <v>423375</v>
      </c>
    </row>
    <row r="22" spans="1:22" outlineLevel="1" x14ac:dyDescent="0.2">
      <c r="A22" s="29">
        <v>560049</v>
      </c>
      <c r="B22" s="29" t="s">
        <v>47</v>
      </c>
      <c r="C22" s="99">
        <v>385308</v>
      </c>
      <c r="D22" s="99">
        <v>247098</v>
      </c>
      <c r="E22" s="99">
        <v>72821</v>
      </c>
      <c r="F22" s="99">
        <v>17157</v>
      </c>
      <c r="G22" s="99">
        <v>615246</v>
      </c>
      <c r="H22" s="103">
        <v>1337630</v>
      </c>
      <c r="I22" s="113">
        <v>79.650000000000006</v>
      </c>
      <c r="J22" s="99">
        <v>306886</v>
      </c>
      <c r="K22" s="99">
        <v>196806</v>
      </c>
      <c r="L22" s="99">
        <v>58000</v>
      </c>
      <c r="M22" s="99">
        <v>13665</v>
      </c>
      <c r="N22" s="99">
        <v>490025</v>
      </c>
      <c r="O22" s="103">
        <f t="shared" si="1"/>
        <v>1065382</v>
      </c>
      <c r="Q22" s="99">
        <f t="shared" si="2"/>
        <v>78422</v>
      </c>
      <c r="R22" s="99">
        <f t="shared" si="2"/>
        <v>50292</v>
      </c>
      <c r="S22" s="99">
        <f t="shared" si="2"/>
        <v>14821</v>
      </c>
      <c r="T22" s="99">
        <f t="shared" si="2"/>
        <v>3492</v>
      </c>
      <c r="U22" s="99">
        <f t="shared" si="2"/>
        <v>125221</v>
      </c>
      <c r="V22" s="114">
        <f t="shared" si="2"/>
        <v>272248</v>
      </c>
    </row>
    <row r="23" spans="1:22" outlineLevel="1" x14ac:dyDescent="0.2">
      <c r="A23" s="29">
        <v>560050</v>
      </c>
      <c r="B23" s="29" t="s">
        <v>48</v>
      </c>
      <c r="C23" s="99">
        <v>151877</v>
      </c>
      <c r="D23" s="99">
        <v>401009</v>
      </c>
      <c r="E23" s="99">
        <v>36982</v>
      </c>
      <c r="F23" s="99">
        <v>7676</v>
      </c>
      <c r="G23" s="99">
        <v>243096</v>
      </c>
      <c r="H23" s="103">
        <v>840640</v>
      </c>
      <c r="I23" s="113">
        <v>85.82</v>
      </c>
      <c r="J23" s="99">
        <v>130346</v>
      </c>
      <c r="K23" s="99">
        <v>344160</v>
      </c>
      <c r="L23" s="99">
        <v>31739</v>
      </c>
      <c r="M23" s="99">
        <v>6588</v>
      </c>
      <c r="N23" s="99">
        <v>208634</v>
      </c>
      <c r="O23" s="103">
        <f t="shared" si="1"/>
        <v>721467</v>
      </c>
      <c r="Q23" s="99">
        <f t="shared" si="2"/>
        <v>21531</v>
      </c>
      <c r="R23" s="99">
        <f t="shared" si="2"/>
        <v>56849</v>
      </c>
      <c r="S23" s="99">
        <f t="shared" si="2"/>
        <v>5243</v>
      </c>
      <c r="T23" s="99">
        <f t="shared" si="2"/>
        <v>1088</v>
      </c>
      <c r="U23" s="99">
        <f t="shared" si="2"/>
        <v>34462</v>
      </c>
      <c r="V23" s="114">
        <f t="shared" si="2"/>
        <v>119173</v>
      </c>
    </row>
    <row r="24" spans="1:22" outlineLevel="1" x14ac:dyDescent="0.2">
      <c r="A24" s="29">
        <v>560051</v>
      </c>
      <c r="B24" s="29" t="s">
        <v>49</v>
      </c>
      <c r="C24" s="99">
        <v>191416</v>
      </c>
      <c r="D24" s="99">
        <v>97258</v>
      </c>
      <c r="E24" s="99">
        <v>39632</v>
      </c>
      <c r="F24" s="99">
        <v>18609</v>
      </c>
      <c r="G24" s="99">
        <v>438817</v>
      </c>
      <c r="H24" s="103">
        <v>785732</v>
      </c>
      <c r="I24" s="113">
        <v>49</v>
      </c>
      <c r="J24" s="99">
        <v>93794</v>
      </c>
      <c r="K24" s="99">
        <v>47656</v>
      </c>
      <c r="L24" s="99">
        <v>19420</v>
      </c>
      <c r="M24" s="99">
        <v>9118</v>
      </c>
      <c r="N24" s="99">
        <v>215020</v>
      </c>
      <c r="O24" s="103">
        <f t="shared" si="1"/>
        <v>385008</v>
      </c>
      <c r="Q24" s="99">
        <f t="shared" si="2"/>
        <v>97622</v>
      </c>
      <c r="R24" s="99">
        <f t="shared" si="2"/>
        <v>49602</v>
      </c>
      <c r="S24" s="99">
        <f t="shared" si="2"/>
        <v>20212</v>
      </c>
      <c r="T24" s="99">
        <f t="shared" si="2"/>
        <v>9491</v>
      </c>
      <c r="U24" s="99">
        <f t="shared" si="2"/>
        <v>223797</v>
      </c>
      <c r="V24" s="114">
        <f t="shared" si="2"/>
        <v>400724</v>
      </c>
    </row>
    <row r="25" spans="1:22" outlineLevel="1" x14ac:dyDescent="0.2">
      <c r="A25" s="29">
        <v>560052</v>
      </c>
      <c r="B25" s="29" t="s">
        <v>50</v>
      </c>
      <c r="C25" s="99">
        <v>1339</v>
      </c>
      <c r="D25" s="99">
        <v>3317</v>
      </c>
      <c r="E25" s="99">
        <v>224775</v>
      </c>
      <c r="F25" s="99">
        <v>2580</v>
      </c>
      <c r="G25" s="99">
        <v>415511</v>
      </c>
      <c r="H25" s="103">
        <v>647522</v>
      </c>
      <c r="I25" s="113">
        <v>81.94</v>
      </c>
      <c r="J25" s="99">
        <v>1097</v>
      </c>
      <c r="K25" s="99">
        <v>2718</v>
      </c>
      <c r="L25" s="99">
        <v>184183</v>
      </c>
      <c r="M25" s="99">
        <v>2114</v>
      </c>
      <c r="N25" s="99">
        <v>340475</v>
      </c>
      <c r="O25" s="103">
        <f t="shared" si="1"/>
        <v>530587</v>
      </c>
      <c r="Q25" s="99">
        <f t="shared" si="2"/>
        <v>242</v>
      </c>
      <c r="R25" s="99">
        <f t="shared" si="2"/>
        <v>599</v>
      </c>
      <c r="S25" s="99">
        <f t="shared" si="2"/>
        <v>40592</v>
      </c>
      <c r="T25" s="99">
        <f t="shared" si="2"/>
        <v>466</v>
      </c>
      <c r="U25" s="99">
        <f t="shared" si="2"/>
        <v>75036</v>
      </c>
      <c r="V25" s="114">
        <f t="shared" si="2"/>
        <v>116935</v>
      </c>
    </row>
    <row r="26" spans="1:22" outlineLevel="1" x14ac:dyDescent="0.2">
      <c r="A26" s="29">
        <v>560053</v>
      </c>
      <c r="B26" s="29" t="s">
        <v>51</v>
      </c>
      <c r="C26" s="99">
        <v>7758</v>
      </c>
      <c r="D26" s="99">
        <v>580839</v>
      </c>
      <c r="E26" s="99">
        <v>53170</v>
      </c>
      <c r="F26" s="99">
        <v>2242</v>
      </c>
      <c r="G26" s="99">
        <v>1103</v>
      </c>
      <c r="H26" s="103">
        <v>645112</v>
      </c>
      <c r="I26" s="113">
        <v>68.760000000000005</v>
      </c>
      <c r="J26" s="99">
        <v>5335</v>
      </c>
      <c r="K26" s="99">
        <v>399412</v>
      </c>
      <c r="L26" s="99">
        <v>36562</v>
      </c>
      <c r="M26" s="99">
        <v>1542</v>
      </c>
      <c r="N26" s="99">
        <v>758</v>
      </c>
      <c r="O26" s="103">
        <f t="shared" si="1"/>
        <v>443609</v>
      </c>
      <c r="Q26" s="99">
        <f t="shared" si="2"/>
        <v>2423</v>
      </c>
      <c r="R26" s="99">
        <f t="shared" si="2"/>
        <v>181427</v>
      </c>
      <c r="S26" s="99">
        <f t="shared" si="2"/>
        <v>16608</v>
      </c>
      <c r="T26" s="99">
        <f t="shared" si="2"/>
        <v>700</v>
      </c>
      <c r="U26" s="99">
        <f t="shared" si="2"/>
        <v>345</v>
      </c>
      <c r="V26" s="114">
        <f t="shared" si="2"/>
        <v>201503</v>
      </c>
    </row>
    <row r="27" spans="1:22" outlineLevel="1" x14ac:dyDescent="0.2">
      <c r="A27" s="29">
        <v>560054</v>
      </c>
      <c r="B27" s="29" t="s">
        <v>52</v>
      </c>
      <c r="C27" s="99">
        <v>10164</v>
      </c>
      <c r="D27" s="99">
        <v>9921</v>
      </c>
      <c r="E27" s="99">
        <v>318291</v>
      </c>
      <c r="F27" s="99">
        <v>286869</v>
      </c>
      <c r="G27" s="99">
        <v>39502</v>
      </c>
      <c r="H27" s="103">
        <v>664747</v>
      </c>
      <c r="I27" s="113">
        <v>69.12</v>
      </c>
      <c r="J27" s="99">
        <v>7025</v>
      </c>
      <c r="K27" s="99">
        <v>6857</v>
      </c>
      <c r="L27" s="99">
        <v>219995</v>
      </c>
      <c r="M27" s="99">
        <v>198277</v>
      </c>
      <c r="N27" s="99">
        <v>27303</v>
      </c>
      <c r="O27" s="103">
        <f t="shared" si="1"/>
        <v>459457</v>
      </c>
      <c r="Q27" s="99">
        <f t="shared" si="2"/>
        <v>3139</v>
      </c>
      <c r="R27" s="99">
        <f t="shared" si="2"/>
        <v>3064</v>
      </c>
      <c r="S27" s="99">
        <f t="shared" si="2"/>
        <v>98296</v>
      </c>
      <c r="T27" s="99">
        <f t="shared" si="2"/>
        <v>88592</v>
      </c>
      <c r="U27" s="99">
        <f t="shared" si="2"/>
        <v>12199</v>
      </c>
      <c r="V27" s="114">
        <f t="shared" si="2"/>
        <v>205290</v>
      </c>
    </row>
    <row r="28" spans="1:22" outlineLevel="1" x14ac:dyDescent="0.2">
      <c r="A28" s="29">
        <v>560055</v>
      </c>
      <c r="B28" s="29" t="s">
        <v>53</v>
      </c>
      <c r="C28" s="99">
        <v>8894</v>
      </c>
      <c r="D28" s="99">
        <v>4038</v>
      </c>
      <c r="E28" s="99">
        <v>256095</v>
      </c>
      <c r="F28" s="99">
        <v>114362</v>
      </c>
      <c r="G28" s="99">
        <v>2830</v>
      </c>
      <c r="H28" s="103">
        <v>386219</v>
      </c>
      <c r="I28" s="113">
        <v>59.88</v>
      </c>
      <c r="J28" s="99">
        <v>5326</v>
      </c>
      <c r="K28" s="99">
        <v>2418</v>
      </c>
      <c r="L28" s="99">
        <v>153356</v>
      </c>
      <c r="M28" s="99">
        <v>68483</v>
      </c>
      <c r="N28" s="99">
        <v>1695</v>
      </c>
      <c r="O28" s="103">
        <f t="shared" si="1"/>
        <v>231278</v>
      </c>
      <c r="Q28" s="99">
        <f t="shared" si="2"/>
        <v>3568</v>
      </c>
      <c r="R28" s="99">
        <f t="shared" si="2"/>
        <v>1620</v>
      </c>
      <c r="S28" s="99">
        <f t="shared" si="2"/>
        <v>102739</v>
      </c>
      <c r="T28" s="99">
        <f t="shared" si="2"/>
        <v>45879</v>
      </c>
      <c r="U28" s="99">
        <f t="shared" si="2"/>
        <v>1135</v>
      </c>
      <c r="V28" s="114">
        <f t="shared" si="2"/>
        <v>154941</v>
      </c>
    </row>
    <row r="29" spans="1:22" outlineLevel="1" x14ac:dyDescent="0.2">
      <c r="A29" s="29">
        <v>560056</v>
      </c>
      <c r="B29" s="29" t="s">
        <v>54</v>
      </c>
      <c r="C29" s="99">
        <v>2056</v>
      </c>
      <c r="D29" s="99">
        <v>4399</v>
      </c>
      <c r="E29" s="99">
        <v>149694</v>
      </c>
      <c r="F29" s="99">
        <v>908</v>
      </c>
      <c r="G29" s="99">
        <v>511724</v>
      </c>
      <c r="H29" s="103">
        <v>668781</v>
      </c>
      <c r="I29" s="113">
        <v>58</v>
      </c>
      <c r="J29" s="99">
        <v>1192</v>
      </c>
      <c r="K29" s="99">
        <v>2551</v>
      </c>
      <c r="L29" s="99">
        <v>86823</v>
      </c>
      <c r="M29" s="99">
        <v>527</v>
      </c>
      <c r="N29" s="99">
        <v>296800</v>
      </c>
      <c r="O29" s="103">
        <f t="shared" si="1"/>
        <v>387893</v>
      </c>
      <c r="Q29" s="99">
        <f t="shared" si="2"/>
        <v>864</v>
      </c>
      <c r="R29" s="99">
        <f t="shared" si="2"/>
        <v>1848</v>
      </c>
      <c r="S29" s="99">
        <f t="shared" si="2"/>
        <v>62871</v>
      </c>
      <c r="T29" s="99">
        <f t="shared" si="2"/>
        <v>381</v>
      </c>
      <c r="U29" s="99">
        <f t="shared" si="2"/>
        <v>214924</v>
      </c>
      <c r="V29" s="114">
        <f t="shared" si="2"/>
        <v>280888</v>
      </c>
    </row>
    <row r="30" spans="1:22" outlineLevel="1" x14ac:dyDescent="0.2">
      <c r="A30" s="29">
        <v>560057</v>
      </c>
      <c r="B30" s="29" t="s">
        <v>55</v>
      </c>
      <c r="C30" s="99">
        <v>378329</v>
      </c>
      <c r="D30" s="99">
        <v>6084</v>
      </c>
      <c r="E30" s="99">
        <v>8400</v>
      </c>
      <c r="F30" s="99">
        <v>5549</v>
      </c>
      <c r="G30" s="99">
        <v>1669</v>
      </c>
      <c r="H30" s="103">
        <v>400031</v>
      </c>
      <c r="I30" s="113">
        <v>87.12</v>
      </c>
      <c r="J30" s="99">
        <v>329591</v>
      </c>
      <c r="K30" s="99">
        <v>5300</v>
      </c>
      <c r="L30" s="99">
        <v>7318</v>
      </c>
      <c r="M30" s="99">
        <v>4834</v>
      </c>
      <c r="N30" s="99">
        <v>1454</v>
      </c>
      <c r="O30" s="103">
        <f t="shared" si="1"/>
        <v>348497</v>
      </c>
      <c r="Q30" s="99">
        <f t="shared" si="2"/>
        <v>48738</v>
      </c>
      <c r="R30" s="99">
        <f t="shared" si="2"/>
        <v>784</v>
      </c>
      <c r="S30" s="99">
        <f t="shared" si="2"/>
        <v>1082</v>
      </c>
      <c r="T30" s="99">
        <f t="shared" si="2"/>
        <v>715</v>
      </c>
      <c r="U30" s="99">
        <f t="shared" si="2"/>
        <v>215</v>
      </c>
      <c r="V30" s="114">
        <f t="shared" si="2"/>
        <v>51534</v>
      </c>
    </row>
    <row r="31" spans="1:22" outlineLevel="1" x14ac:dyDescent="0.2">
      <c r="A31" s="29">
        <v>560058</v>
      </c>
      <c r="B31" s="29" t="s">
        <v>56</v>
      </c>
      <c r="C31" s="99">
        <v>1137438</v>
      </c>
      <c r="D31" s="99">
        <v>31729</v>
      </c>
      <c r="E31" s="99">
        <v>219821</v>
      </c>
      <c r="F31" s="99">
        <v>70158</v>
      </c>
      <c r="G31" s="99">
        <v>2227</v>
      </c>
      <c r="H31" s="103">
        <v>1461373</v>
      </c>
      <c r="I31" s="113">
        <v>77.239999999999995</v>
      </c>
      <c r="J31" s="99">
        <v>878504</v>
      </c>
      <c r="K31" s="99">
        <v>24506</v>
      </c>
      <c r="L31" s="99">
        <v>169779</v>
      </c>
      <c r="M31" s="99">
        <v>54187</v>
      </c>
      <c r="N31" s="99">
        <v>1720</v>
      </c>
      <c r="O31" s="103">
        <f t="shared" si="1"/>
        <v>1128696</v>
      </c>
      <c r="Q31" s="99">
        <f t="shared" si="2"/>
        <v>258934</v>
      </c>
      <c r="R31" s="99">
        <f t="shared" si="2"/>
        <v>7223</v>
      </c>
      <c r="S31" s="99">
        <f t="shared" si="2"/>
        <v>50042</v>
      </c>
      <c r="T31" s="99">
        <f t="shared" si="2"/>
        <v>15971</v>
      </c>
      <c r="U31" s="99">
        <f t="shared" si="2"/>
        <v>507</v>
      </c>
      <c r="V31" s="114">
        <f t="shared" si="2"/>
        <v>332677</v>
      </c>
    </row>
    <row r="32" spans="1:22" outlineLevel="1" x14ac:dyDescent="0.2">
      <c r="A32" s="29">
        <v>560059</v>
      </c>
      <c r="B32" s="29" t="s">
        <v>57</v>
      </c>
      <c r="C32" s="99">
        <v>6128</v>
      </c>
      <c r="D32" s="99">
        <v>4399</v>
      </c>
      <c r="E32" s="99">
        <v>153202</v>
      </c>
      <c r="F32" s="99">
        <v>868</v>
      </c>
      <c r="G32" s="99">
        <v>205727</v>
      </c>
      <c r="H32" s="103">
        <v>370324</v>
      </c>
      <c r="I32" s="113">
        <v>83.41</v>
      </c>
      <c r="J32" s="99">
        <v>5111</v>
      </c>
      <c r="K32" s="99">
        <v>3669</v>
      </c>
      <c r="L32" s="99">
        <v>127788</v>
      </c>
      <c r="M32" s="99">
        <v>724</v>
      </c>
      <c r="N32" s="99">
        <v>171601</v>
      </c>
      <c r="O32" s="103">
        <f t="shared" si="1"/>
        <v>308893</v>
      </c>
      <c r="Q32" s="99">
        <f t="shared" si="2"/>
        <v>1017</v>
      </c>
      <c r="R32" s="99">
        <f t="shared" si="2"/>
        <v>730</v>
      </c>
      <c r="S32" s="99">
        <f t="shared" si="2"/>
        <v>25414</v>
      </c>
      <c r="T32" s="99">
        <f t="shared" si="2"/>
        <v>144</v>
      </c>
      <c r="U32" s="99">
        <f t="shared" si="2"/>
        <v>34126</v>
      </c>
      <c r="V32" s="114">
        <f t="shared" si="2"/>
        <v>61431</v>
      </c>
    </row>
    <row r="33" spans="1:22" outlineLevel="1" x14ac:dyDescent="0.2">
      <c r="A33" s="29">
        <v>560060</v>
      </c>
      <c r="B33" s="29" t="s">
        <v>58</v>
      </c>
      <c r="C33" s="99">
        <v>8021</v>
      </c>
      <c r="D33" s="99">
        <v>362144</v>
      </c>
      <c r="E33" s="99">
        <v>71344</v>
      </c>
      <c r="F33" s="99">
        <v>2929</v>
      </c>
      <c r="G33" s="99">
        <v>953</v>
      </c>
      <c r="H33" s="103">
        <v>445391</v>
      </c>
      <c r="I33" s="113">
        <v>79.47</v>
      </c>
      <c r="J33" s="99">
        <v>6374</v>
      </c>
      <c r="K33" s="99">
        <v>287798</v>
      </c>
      <c r="L33" s="99">
        <v>56697</v>
      </c>
      <c r="M33" s="99">
        <v>2328</v>
      </c>
      <c r="N33" s="99">
        <v>757</v>
      </c>
      <c r="O33" s="103">
        <f t="shared" si="1"/>
        <v>353954</v>
      </c>
      <c r="Q33" s="99">
        <f t="shared" si="2"/>
        <v>1647</v>
      </c>
      <c r="R33" s="99">
        <f t="shared" si="2"/>
        <v>74346</v>
      </c>
      <c r="S33" s="99">
        <f t="shared" si="2"/>
        <v>14647</v>
      </c>
      <c r="T33" s="99">
        <f t="shared" si="2"/>
        <v>601</v>
      </c>
      <c r="U33" s="99">
        <f t="shared" si="2"/>
        <v>196</v>
      </c>
      <c r="V33" s="114">
        <f t="shared" si="2"/>
        <v>91437</v>
      </c>
    </row>
    <row r="34" spans="1:22" outlineLevel="1" x14ac:dyDescent="0.2">
      <c r="A34" s="29">
        <v>560061</v>
      </c>
      <c r="B34" s="29" t="s">
        <v>59</v>
      </c>
      <c r="C34" s="99">
        <v>12828</v>
      </c>
      <c r="D34" s="99">
        <v>6547</v>
      </c>
      <c r="E34" s="99">
        <v>338231</v>
      </c>
      <c r="F34" s="99">
        <v>304893</v>
      </c>
      <c r="G34" s="99">
        <v>3710</v>
      </c>
      <c r="H34" s="103">
        <v>666209</v>
      </c>
      <c r="I34" s="113">
        <v>71.819999999999993</v>
      </c>
      <c r="J34" s="99">
        <v>9214</v>
      </c>
      <c r="K34" s="99">
        <v>4702</v>
      </c>
      <c r="L34" s="99">
        <v>242929</v>
      </c>
      <c r="M34" s="99">
        <v>218985</v>
      </c>
      <c r="N34" s="99">
        <v>2665</v>
      </c>
      <c r="O34" s="103">
        <f t="shared" si="1"/>
        <v>478495</v>
      </c>
      <c r="Q34" s="99">
        <f t="shared" si="2"/>
        <v>3614</v>
      </c>
      <c r="R34" s="99">
        <f t="shared" si="2"/>
        <v>1845</v>
      </c>
      <c r="S34" s="99">
        <f t="shared" si="2"/>
        <v>95302</v>
      </c>
      <c r="T34" s="99">
        <f t="shared" si="2"/>
        <v>85908</v>
      </c>
      <c r="U34" s="99">
        <f t="shared" si="2"/>
        <v>1045</v>
      </c>
      <c r="V34" s="114">
        <f t="shared" si="2"/>
        <v>187714</v>
      </c>
    </row>
    <row r="35" spans="1:22" outlineLevel="1" x14ac:dyDescent="0.2">
      <c r="A35" s="29">
        <v>560062</v>
      </c>
      <c r="B35" s="29" t="s">
        <v>60</v>
      </c>
      <c r="C35" s="99">
        <v>15459</v>
      </c>
      <c r="D35" s="99">
        <v>521957</v>
      </c>
      <c r="E35" s="99">
        <v>56807</v>
      </c>
      <c r="F35" s="99">
        <v>5760</v>
      </c>
      <c r="G35" s="99">
        <v>881</v>
      </c>
      <c r="H35" s="103">
        <v>600864</v>
      </c>
      <c r="I35" s="113">
        <v>58.29</v>
      </c>
      <c r="J35" s="99">
        <v>9012</v>
      </c>
      <c r="K35" s="99">
        <v>304270</v>
      </c>
      <c r="L35" s="99">
        <v>33115</v>
      </c>
      <c r="M35" s="99">
        <v>3358</v>
      </c>
      <c r="N35" s="99">
        <v>514</v>
      </c>
      <c r="O35" s="103">
        <f t="shared" si="1"/>
        <v>350269</v>
      </c>
      <c r="Q35" s="99">
        <f t="shared" si="2"/>
        <v>6447</v>
      </c>
      <c r="R35" s="99">
        <f t="shared" si="2"/>
        <v>217687</v>
      </c>
      <c r="S35" s="99">
        <f t="shared" si="2"/>
        <v>23692</v>
      </c>
      <c r="T35" s="99">
        <f t="shared" si="2"/>
        <v>2402</v>
      </c>
      <c r="U35" s="99">
        <f t="shared" si="2"/>
        <v>367</v>
      </c>
      <c r="V35" s="114">
        <f t="shared" si="2"/>
        <v>250595</v>
      </c>
    </row>
    <row r="36" spans="1:22" outlineLevel="1" x14ac:dyDescent="0.2">
      <c r="A36" s="29">
        <v>560063</v>
      </c>
      <c r="B36" s="29" t="s">
        <v>61</v>
      </c>
      <c r="C36" s="99">
        <v>2398</v>
      </c>
      <c r="D36" s="99">
        <v>2614</v>
      </c>
      <c r="E36" s="99">
        <v>256870</v>
      </c>
      <c r="F36" s="99">
        <v>1302</v>
      </c>
      <c r="G36" s="99">
        <v>282232</v>
      </c>
      <c r="H36" s="103">
        <v>545416</v>
      </c>
      <c r="I36" s="113">
        <v>57.12</v>
      </c>
      <c r="J36" s="99">
        <v>1370</v>
      </c>
      <c r="K36" s="99">
        <v>1493</v>
      </c>
      <c r="L36" s="99">
        <v>146718</v>
      </c>
      <c r="M36" s="99">
        <v>744</v>
      </c>
      <c r="N36" s="99">
        <v>161204</v>
      </c>
      <c r="O36" s="103">
        <f t="shared" si="1"/>
        <v>311529</v>
      </c>
      <c r="Q36" s="99">
        <f t="shared" si="2"/>
        <v>1028</v>
      </c>
      <c r="R36" s="99">
        <f t="shared" si="2"/>
        <v>1121</v>
      </c>
      <c r="S36" s="99">
        <f t="shared" si="2"/>
        <v>110152</v>
      </c>
      <c r="T36" s="99">
        <f t="shared" si="2"/>
        <v>558</v>
      </c>
      <c r="U36" s="99">
        <f t="shared" si="2"/>
        <v>121028</v>
      </c>
      <c r="V36" s="114">
        <f t="shared" si="2"/>
        <v>233887</v>
      </c>
    </row>
    <row r="37" spans="1:22" outlineLevel="1" x14ac:dyDescent="0.2">
      <c r="A37" s="29">
        <v>560064</v>
      </c>
      <c r="B37" s="29" t="s">
        <v>62</v>
      </c>
      <c r="C37" s="99">
        <v>448167</v>
      </c>
      <c r="D37" s="99">
        <v>10673</v>
      </c>
      <c r="E37" s="99">
        <v>487414</v>
      </c>
      <c r="F37" s="99">
        <v>5953</v>
      </c>
      <c r="G37" s="99">
        <v>1178</v>
      </c>
      <c r="H37" s="103">
        <v>953385</v>
      </c>
      <c r="I37" s="113">
        <v>90.59</v>
      </c>
      <c r="J37" s="99">
        <v>405987</v>
      </c>
      <c r="K37" s="99">
        <v>9668</v>
      </c>
      <c r="L37" s="99">
        <v>441540</v>
      </c>
      <c r="M37" s="99">
        <v>5393</v>
      </c>
      <c r="N37" s="99">
        <v>1067</v>
      </c>
      <c r="O37" s="103">
        <f t="shared" si="1"/>
        <v>863655</v>
      </c>
      <c r="Q37" s="99">
        <f t="shared" si="2"/>
        <v>42180</v>
      </c>
      <c r="R37" s="99">
        <f t="shared" si="2"/>
        <v>1005</v>
      </c>
      <c r="S37" s="99">
        <f t="shared" si="2"/>
        <v>45874</v>
      </c>
      <c r="T37" s="99">
        <f t="shared" si="2"/>
        <v>560</v>
      </c>
      <c r="U37" s="99">
        <f t="shared" si="2"/>
        <v>111</v>
      </c>
      <c r="V37" s="114">
        <f t="shared" si="2"/>
        <v>89730</v>
      </c>
    </row>
    <row r="38" spans="1:22" outlineLevel="1" x14ac:dyDescent="0.2">
      <c r="A38" s="29">
        <v>560065</v>
      </c>
      <c r="B38" s="29" t="s">
        <v>63</v>
      </c>
      <c r="C38" s="99">
        <v>7064</v>
      </c>
      <c r="D38" s="99">
        <v>22191</v>
      </c>
      <c r="E38" s="99">
        <v>135294</v>
      </c>
      <c r="F38" s="99">
        <v>1071</v>
      </c>
      <c r="G38" s="99">
        <v>245174</v>
      </c>
      <c r="H38" s="103">
        <v>410794</v>
      </c>
      <c r="I38" s="113">
        <v>84.35</v>
      </c>
      <c r="J38" s="99">
        <v>5959</v>
      </c>
      <c r="K38" s="99">
        <v>18719</v>
      </c>
      <c r="L38" s="99">
        <v>114124</v>
      </c>
      <c r="M38" s="99">
        <v>903</v>
      </c>
      <c r="N38" s="99">
        <v>206811</v>
      </c>
      <c r="O38" s="103">
        <f t="shared" si="1"/>
        <v>346516</v>
      </c>
      <c r="Q38" s="99">
        <f t="shared" si="2"/>
        <v>1105</v>
      </c>
      <c r="R38" s="99">
        <f t="shared" si="2"/>
        <v>3472</v>
      </c>
      <c r="S38" s="99">
        <f t="shared" si="2"/>
        <v>21170</v>
      </c>
      <c r="T38" s="99">
        <f t="shared" si="2"/>
        <v>168</v>
      </c>
      <c r="U38" s="99">
        <f t="shared" si="2"/>
        <v>38363</v>
      </c>
      <c r="V38" s="114">
        <f t="shared" si="2"/>
        <v>64278</v>
      </c>
    </row>
    <row r="39" spans="1:22" outlineLevel="1" x14ac:dyDescent="0.2">
      <c r="A39" s="29">
        <v>560066</v>
      </c>
      <c r="B39" s="29" t="s">
        <v>64</v>
      </c>
      <c r="C39" s="99">
        <v>1574</v>
      </c>
      <c r="D39" s="99">
        <v>6412</v>
      </c>
      <c r="E39" s="99">
        <v>3531</v>
      </c>
      <c r="F39" s="99">
        <v>298532</v>
      </c>
      <c r="G39" s="99">
        <v>2541</v>
      </c>
      <c r="H39" s="103">
        <v>312590</v>
      </c>
      <c r="I39" s="113">
        <v>83.06</v>
      </c>
      <c r="J39" s="99">
        <v>1307</v>
      </c>
      <c r="K39" s="99">
        <v>5326</v>
      </c>
      <c r="L39" s="99">
        <v>2933</v>
      </c>
      <c r="M39" s="99">
        <v>247957</v>
      </c>
      <c r="N39" s="99">
        <v>2111</v>
      </c>
      <c r="O39" s="103">
        <f t="shared" si="1"/>
        <v>259634</v>
      </c>
      <c r="Q39" s="99">
        <f t="shared" si="2"/>
        <v>267</v>
      </c>
      <c r="R39" s="99">
        <f t="shared" si="2"/>
        <v>1086</v>
      </c>
      <c r="S39" s="99">
        <f t="shared" si="2"/>
        <v>598</v>
      </c>
      <c r="T39" s="99">
        <f t="shared" si="2"/>
        <v>50575</v>
      </c>
      <c r="U39" s="99">
        <f t="shared" si="2"/>
        <v>430</v>
      </c>
      <c r="V39" s="114">
        <f t="shared" si="2"/>
        <v>52956</v>
      </c>
    </row>
    <row r="40" spans="1:22" outlineLevel="1" x14ac:dyDescent="0.2">
      <c r="A40" s="29">
        <v>560067</v>
      </c>
      <c r="B40" s="29" t="s">
        <v>65</v>
      </c>
      <c r="C40" s="99">
        <v>11200</v>
      </c>
      <c r="D40" s="99">
        <v>584224</v>
      </c>
      <c r="E40" s="99">
        <v>219565</v>
      </c>
      <c r="F40" s="99">
        <v>7336</v>
      </c>
      <c r="G40" s="99">
        <v>826</v>
      </c>
      <c r="H40" s="103">
        <v>823151</v>
      </c>
      <c r="I40" s="113">
        <v>77.94</v>
      </c>
      <c r="J40" s="99">
        <v>8729</v>
      </c>
      <c r="K40" s="99">
        <v>455351</v>
      </c>
      <c r="L40" s="99">
        <v>171132</v>
      </c>
      <c r="M40" s="99">
        <v>5718</v>
      </c>
      <c r="N40" s="99">
        <v>644</v>
      </c>
      <c r="O40" s="103">
        <f t="shared" si="1"/>
        <v>641574</v>
      </c>
      <c r="Q40" s="99">
        <f t="shared" si="2"/>
        <v>2471</v>
      </c>
      <c r="R40" s="99">
        <f t="shared" si="2"/>
        <v>128873</v>
      </c>
      <c r="S40" s="99">
        <f t="shared" si="2"/>
        <v>48433</v>
      </c>
      <c r="T40" s="99">
        <f t="shared" si="2"/>
        <v>1618</v>
      </c>
      <c r="U40" s="99">
        <f t="shared" si="2"/>
        <v>182</v>
      </c>
      <c r="V40" s="114">
        <f t="shared" si="2"/>
        <v>181577</v>
      </c>
    </row>
    <row r="41" spans="1:22" outlineLevel="1" x14ac:dyDescent="0.2">
      <c r="A41" s="29">
        <v>560068</v>
      </c>
      <c r="B41" s="29" t="s">
        <v>66</v>
      </c>
      <c r="C41" s="99">
        <v>13135</v>
      </c>
      <c r="D41" s="99">
        <v>6496</v>
      </c>
      <c r="E41" s="99">
        <v>522365</v>
      </c>
      <c r="F41" s="99">
        <v>12447</v>
      </c>
      <c r="G41" s="99">
        <v>361827</v>
      </c>
      <c r="H41" s="103">
        <v>916270</v>
      </c>
      <c r="I41" s="113">
        <v>74.760000000000005</v>
      </c>
      <c r="J41" s="99">
        <v>9820</v>
      </c>
      <c r="K41" s="99">
        <v>4857</v>
      </c>
      <c r="L41" s="99">
        <v>390545</v>
      </c>
      <c r="M41" s="99">
        <v>9306</v>
      </c>
      <c r="N41" s="99">
        <v>270519</v>
      </c>
      <c r="O41" s="103">
        <f t="shared" si="1"/>
        <v>685047</v>
      </c>
      <c r="Q41" s="99">
        <f t="shared" si="2"/>
        <v>3315</v>
      </c>
      <c r="R41" s="99">
        <f t="shared" si="2"/>
        <v>1639</v>
      </c>
      <c r="S41" s="99">
        <f t="shared" si="2"/>
        <v>131820</v>
      </c>
      <c r="T41" s="99">
        <f t="shared" si="2"/>
        <v>3141</v>
      </c>
      <c r="U41" s="99">
        <f t="shared" si="2"/>
        <v>91308</v>
      </c>
      <c r="V41" s="114">
        <f t="shared" si="2"/>
        <v>231223</v>
      </c>
    </row>
    <row r="42" spans="1:22" outlineLevel="1" x14ac:dyDescent="0.2">
      <c r="A42" s="29">
        <v>560069</v>
      </c>
      <c r="B42" s="29" t="s">
        <v>67</v>
      </c>
      <c r="C42" s="99">
        <v>418849</v>
      </c>
      <c r="D42" s="99">
        <v>5415</v>
      </c>
      <c r="E42" s="99">
        <v>61221</v>
      </c>
      <c r="F42" s="99">
        <v>7924</v>
      </c>
      <c r="G42" s="99">
        <v>2487</v>
      </c>
      <c r="H42" s="103">
        <v>495896</v>
      </c>
      <c r="I42" s="113">
        <v>84.41</v>
      </c>
      <c r="J42" s="99">
        <v>353558</v>
      </c>
      <c r="K42" s="99">
        <v>4571</v>
      </c>
      <c r="L42" s="99">
        <v>51678</v>
      </c>
      <c r="M42" s="99">
        <v>6689</v>
      </c>
      <c r="N42" s="99">
        <v>2099</v>
      </c>
      <c r="O42" s="103">
        <f t="shared" si="1"/>
        <v>418595</v>
      </c>
      <c r="Q42" s="99">
        <f t="shared" si="2"/>
        <v>65291</v>
      </c>
      <c r="R42" s="99">
        <f t="shared" si="2"/>
        <v>844</v>
      </c>
      <c r="S42" s="99">
        <f t="shared" si="2"/>
        <v>9543</v>
      </c>
      <c r="T42" s="99">
        <f t="shared" si="2"/>
        <v>1235</v>
      </c>
      <c r="U42" s="99">
        <f t="shared" si="2"/>
        <v>388</v>
      </c>
      <c r="V42" s="114">
        <f t="shared" si="2"/>
        <v>77301</v>
      </c>
    </row>
    <row r="43" spans="1:22" outlineLevel="1" x14ac:dyDescent="0.2">
      <c r="A43" s="29">
        <v>560070</v>
      </c>
      <c r="B43" s="29" t="s">
        <v>68</v>
      </c>
      <c r="C43" s="99">
        <v>471785</v>
      </c>
      <c r="D43" s="99">
        <v>88296</v>
      </c>
      <c r="E43" s="99">
        <v>460419</v>
      </c>
      <c r="F43" s="99">
        <v>693539</v>
      </c>
      <c r="G43" s="99">
        <v>37476</v>
      </c>
      <c r="H43" s="103">
        <v>1751515</v>
      </c>
      <c r="I43" s="113">
        <v>90.47</v>
      </c>
      <c r="J43" s="99">
        <v>426827</v>
      </c>
      <c r="K43" s="99">
        <v>79882</v>
      </c>
      <c r="L43" s="99">
        <v>416544</v>
      </c>
      <c r="M43" s="99">
        <v>627449</v>
      </c>
      <c r="N43" s="99">
        <v>33905</v>
      </c>
      <c r="O43" s="103">
        <f t="shared" si="1"/>
        <v>1584607</v>
      </c>
      <c r="Q43" s="99">
        <f t="shared" si="2"/>
        <v>44958</v>
      </c>
      <c r="R43" s="99">
        <f t="shared" si="2"/>
        <v>8414</v>
      </c>
      <c r="S43" s="99">
        <f t="shared" si="2"/>
        <v>43875</v>
      </c>
      <c r="T43" s="99">
        <f t="shared" si="2"/>
        <v>66090</v>
      </c>
      <c r="U43" s="99">
        <f t="shared" si="2"/>
        <v>3571</v>
      </c>
      <c r="V43" s="114">
        <f t="shared" si="2"/>
        <v>166908</v>
      </c>
    </row>
    <row r="44" spans="1:22" outlineLevel="1" x14ac:dyDescent="0.2">
      <c r="A44" s="29">
        <v>560071</v>
      </c>
      <c r="B44" s="29" t="s">
        <v>69</v>
      </c>
      <c r="C44" s="99">
        <v>5271</v>
      </c>
      <c r="D44" s="99">
        <v>6317</v>
      </c>
      <c r="E44" s="99">
        <v>636644</v>
      </c>
      <c r="F44" s="99">
        <v>1483</v>
      </c>
      <c r="G44" s="99">
        <v>108351</v>
      </c>
      <c r="H44" s="103">
        <v>758066</v>
      </c>
      <c r="I44" s="113">
        <v>69.12</v>
      </c>
      <c r="J44" s="99">
        <v>3643</v>
      </c>
      <c r="K44" s="99">
        <v>4366</v>
      </c>
      <c r="L44" s="99">
        <v>440033</v>
      </c>
      <c r="M44" s="99">
        <v>1025</v>
      </c>
      <c r="N44" s="99">
        <v>74890</v>
      </c>
      <c r="O44" s="103">
        <f t="shared" si="1"/>
        <v>523957</v>
      </c>
      <c r="Q44" s="99">
        <f t="shared" si="2"/>
        <v>1628</v>
      </c>
      <c r="R44" s="99">
        <f t="shared" si="2"/>
        <v>1951</v>
      </c>
      <c r="S44" s="99">
        <f t="shared" si="2"/>
        <v>196611</v>
      </c>
      <c r="T44" s="99">
        <f t="shared" si="2"/>
        <v>458</v>
      </c>
      <c r="U44" s="99">
        <f t="shared" si="2"/>
        <v>33461</v>
      </c>
      <c r="V44" s="114">
        <f t="shared" si="2"/>
        <v>234109</v>
      </c>
    </row>
    <row r="45" spans="1:22" outlineLevel="1" x14ac:dyDescent="0.2">
      <c r="A45" s="29">
        <v>560072</v>
      </c>
      <c r="B45" s="29" t="s">
        <v>70</v>
      </c>
      <c r="C45" s="99">
        <v>14142</v>
      </c>
      <c r="D45" s="99">
        <v>21752</v>
      </c>
      <c r="E45" s="99">
        <v>475159</v>
      </c>
      <c r="F45" s="99">
        <v>133934</v>
      </c>
      <c r="G45" s="99">
        <v>3251</v>
      </c>
      <c r="H45" s="103">
        <v>648238</v>
      </c>
      <c r="I45" s="113">
        <v>82.35</v>
      </c>
      <c r="J45" s="99">
        <v>11646</v>
      </c>
      <c r="K45" s="99">
        <v>17913</v>
      </c>
      <c r="L45" s="99">
        <v>391307</v>
      </c>
      <c r="M45" s="99">
        <v>110299</v>
      </c>
      <c r="N45" s="99">
        <v>2677</v>
      </c>
      <c r="O45" s="103">
        <f t="shared" si="1"/>
        <v>533842</v>
      </c>
      <c r="Q45" s="99">
        <f t="shared" si="2"/>
        <v>2496</v>
      </c>
      <c r="R45" s="99">
        <f t="shared" si="2"/>
        <v>3839</v>
      </c>
      <c r="S45" s="99">
        <f t="shared" si="2"/>
        <v>83852</v>
      </c>
      <c r="T45" s="99">
        <f t="shared" si="2"/>
        <v>23635</v>
      </c>
      <c r="U45" s="99">
        <f t="shared" si="2"/>
        <v>574</v>
      </c>
      <c r="V45" s="114">
        <f t="shared" si="2"/>
        <v>114396</v>
      </c>
    </row>
    <row r="46" spans="1:22" outlineLevel="1" x14ac:dyDescent="0.2">
      <c r="A46" s="29">
        <v>560073</v>
      </c>
      <c r="B46" s="29" t="s">
        <v>71</v>
      </c>
      <c r="C46" s="99">
        <v>3861</v>
      </c>
      <c r="D46" s="99">
        <v>2331</v>
      </c>
      <c r="E46" s="99">
        <v>177624</v>
      </c>
      <c r="F46" s="99">
        <v>151086</v>
      </c>
      <c r="G46" s="99">
        <v>1388</v>
      </c>
      <c r="H46" s="103">
        <v>336290</v>
      </c>
      <c r="I46" s="113">
        <v>84.24</v>
      </c>
      <c r="J46" s="99">
        <v>3252</v>
      </c>
      <c r="K46" s="99">
        <v>1964</v>
      </c>
      <c r="L46" s="99">
        <v>149622</v>
      </c>
      <c r="M46" s="99">
        <v>127268</v>
      </c>
      <c r="N46" s="99">
        <v>1169</v>
      </c>
      <c r="O46" s="103">
        <f t="shared" si="1"/>
        <v>283275</v>
      </c>
      <c r="Q46" s="99">
        <f t="shared" si="2"/>
        <v>609</v>
      </c>
      <c r="R46" s="99">
        <f t="shared" si="2"/>
        <v>367</v>
      </c>
      <c r="S46" s="99">
        <f t="shared" si="2"/>
        <v>28002</v>
      </c>
      <c r="T46" s="99">
        <f t="shared" si="2"/>
        <v>23818</v>
      </c>
      <c r="U46" s="99">
        <f t="shared" si="2"/>
        <v>219</v>
      </c>
      <c r="V46" s="114">
        <f t="shared" si="2"/>
        <v>53015</v>
      </c>
    </row>
    <row r="47" spans="1:22" outlineLevel="1" x14ac:dyDescent="0.2">
      <c r="A47" s="29">
        <v>560074</v>
      </c>
      <c r="B47" s="29" t="s">
        <v>72</v>
      </c>
      <c r="C47" s="99">
        <v>29284</v>
      </c>
      <c r="D47" s="99">
        <v>15460</v>
      </c>
      <c r="E47" s="99">
        <v>399008</v>
      </c>
      <c r="F47" s="99">
        <v>238441</v>
      </c>
      <c r="G47" s="99">
        <v>3295</v>
      </c>
      <c r="H47" s="103">
        <v>685488</v>
      </c>
      <c r="I47" s="113">
        <v>72.819999999999993</v>
      </c>
      <c r="J47" s="99">
        <v>21326</v>
      </c>
      <c r="K47" s="99">
        <v>11259</v>
      </c>
      <c r="L47" s="99">
        <v>290572</v>
      </c>
      <c r="M47" s="99">
        <v>173641</v>
      </c>
      <c r="N47" s="99">
        <v>2400</v>
      </c>
      <c r="O47" s="103">
        <f t="shared" si="1"/>
        <v>499198</v>
      </c>
      <c r="Q47" s="99">
        <f t="shared" si="2"/>
        <v>7958</v>
      </c>
      <c r="R47" s="99">
        <f t="shared" si="2"/>
        <v>4201</v>
      </c>
      <c r="S47" s="99">
        <f t="shared" si="2"/>
        <v>108436</v>
      </c>
      <c r="T47" s="99">
        <f t="shared" si="2"/>
        <v>64800</v>
      </c>
      <c r="U47" s="99">
        <f t="shared" si="2"/>
        <v>895</v>
      </c>
      <c r="V47" s="114">
        <f t="shared" si="2"/>
        <v>186290</v>
      </c>
    </row>
    <row r="48" spans="1:22" outlineLevel="1" x14ac:dyDescent="0.2">
      <c r="A48" s="29">
        <v>560075</v>
      </c>
      <c r="B48" s="29" t="s">
        <v>73</v>
      </c>
      <c r="C48" s="99">
        <v>778453</v>
      </c>
      <c r="D48" s="99">
        <v>10769</v>
      </c>
      <c r="E48" s="99">
        <v>92305</v>
      </c>
      <c r="F48" s="99">
        <v>10539</v>
      </c>
      <c r="G48" s="99">
        <v>3712</v>
      </c>
      <c r="H48" s="103">
        <v>895778</v>
      </c>
      <c r="I48" s="113">
        <v>92.94</v>
      </c>
      <c r="J48" s="99">
        <v>723503</v>
      </c>
      <c r="K48" s="99">
        <v>10009</v>
      </c>
      <c r="L48" s="99">
        <v>85789</v>
      </c>
      <c r="M48" s="99">
        <v>9795</v>
      </c>
      <c r="N48" s="99">
        <v>3450</v>
      </c>
      <c r="O48" s="103">
        <f t="shared" si="1"/>
        <v>832546</v>
      </c>
      <c r="Q48" s="99">
        <f t="shared" si="2"/>
        <v>54950</v>
      </c>
      <c r="R48" s="99">
        <f t="shared" si="2"/>
        <v>760</v>
      </c>
      <c r="S48" s="99">
        <f t="shared" si="2"/>
        <v>6516</v>
      </c>
      <c r="T48" s="99">
        <f t="shared" si="2"/>
        <v>744</v>
      </c>
      <c r="U48" s="99">
        <f t="shared" si="2"/>
        <v>262</v>
      </c>
      <c r="V48" s="114">
        <f t="shared" si="2"/>
        <v>63232</v>
      </c>
    </row>
    <row r="49" spans="1:22" outlineLevel="1" x14ac:dyDescent="0.2">
      <c r="A49" s="29">
        <v>560076</v>
      </c>
      <c r="B49" s="29" t="s">
        <v>74</v>
      </c>
      <c r="C49" s="99">
        <v>9217</v>
      </c>
      <c r="D49" s="99">
        <v>382350</v>
      </c>
      <c r="E49" s="99">
        <v>30351</v>
      </c>
      <c r="F49" s="99">
        <v>3398</v>
      </c>
      <c r="G49" s="99">
        <v>1029</v>
      </c>
      <c r="H49" s="103">
        <v>426345</v>
      </c>
      <c r="I49" s="113">
        <v>65.239999999999995</v>
      </c>
      <c r="J49" s="99">
        <v>6013</v>
      </c>
      <c r="K49" s="99">
        <v>249427</v>
      </c>
      <c r="L49" s="99">
        <v>19800</v>
      </c>
      <c r="M49" s="99">
        <v>2217</v>
      </c>
      <c r="N49" s="99">
        <v>671</v>
      </c>
      <c r="O49" s="103">
        <f t="shared" si="1"/>
        <v>278128</v>
      </c>
      <c r="Q49" s="99">
        <f t="shared" si="2"/>
        <v>3204</v>
      </c>
      <c r="R49" s="99">
        <f t="shared" si="2"/>
        <v>132923</v>
      </c>
      <c r="S49" s="99">
        <f t="shared" si="2"/>
        <v>10551</v>
      </c>
      <c r="T49" s="99">
        <f t="shared" si="2"/>
        <v>1181</v>
      </c>
      <c r="U49" s="99">
        <f t="shared" si="2"/>
        <v>358</v>
      </c>
      <c r="V49" s="114">
        <f t="shared" si="2"/>
        <v>148217</v>
      </c>
    </row>
    <row r="50" spans="1:22" outlineLevel="1" x14ac:dyDescent="0.2">
      <c r="A50" s="29">
        <v>560077</v>
      </c>
      <c r="B50" s="29" t="s">
        <v>75</v>
      </c>
      <c r="C50" s="99">
        <v>1619</v>
      </c>
      <c r="D50" s="99">
        <v>1669</v>
      </c>
      <c r="E50" s="99">
        <v>147481</v>
      </c>
      <c r="F50" s="99">
        <v>446</v>
      </c>
      <c r="G50" s="99">
        <v>185605</v>
      </c>
      <c r="H50" s="103">
        <v>336820</v>
      </c>
      <c r="I50" s="113">
        <v>82.53</v>
      </c>
      <c r="J50" s="99">
        <v>1336</v>
      </c>
      <c r="K50" s="99">
        <v>1377</v>
      </c>
      <c r="L50" s="99">
        <v>121715</v>
      </c>
      <c r="M50" s="99">
        <v>368</v>
      </c>
      <c r="N50" s="99">
        <v>153179</v>
      </c>
      <c r="O50" s="103">
        <f t="shared" si="1"/>
        <v>277975</v>
      </c>
      <c r="Q50" s="99">
        <f t="shared" si="2"/>
        <v>283</v>
      </c>
      <c r="R50" s="99">
        <f t="shared" si="2"/>
        <v>292</v>
      </c>
      <c r="S50" s="99">
        <f t="shared" si="2"/>
        <v>25766</v>
      </c>
      <c r="T50" s="99">
        <f t="shared" si="2"/>
        <v>78</v>
      </c>
      <c r="U50" s="99">
        <f t="shared" si="2"/>
        <v>32426</v>
      </c>
      <c r="V50" s="114">
        <f t="shared" si="2"/>
        <v>58845</v>
      </c>
    </row>
    <row r="51" spans="1:22" outlineLevel="1" x14ac:dyDescent="0.2">
      <c r="A51" s="29">
        <v>560078</v>
      </c>
      <c r="B51" s="29" t="s">
        <v>76</v>
      </c>
      <c r="C51" s="99">
        <v>1541209</v>
      </c>
      <c r="D51" s="99">
        <v>203825</v>
      </c>
      <c r="E51" s="99">
        <v>311678</v>
      </c>
      <c r="F51" s="99">
        <v>14788</v>
      </c>
      <c r="G51" s="99">
        <v>79496</v>
      </c>
      <c r="H51" s="103">
        <v>2150996</v>
      </c>
      <c r="I51" s="113">
        <v>46.53</v>
      </c>
      <c r="J51" s="99">
        <v>717115</v>
      </c>
      <c r="K51" s="99">
        <v>94839</v>
      </c>
      <c r="L51" s="99">
        <v>145022</v>
      </c>
      <c r="M51" s="99">
        <v>6881</v>
      </c>
      <c r="N51" s="99">
        <v>36989</v>
      </c>
      <c r="O51" s="103">
        <f t="shared" si="1"/>
        <v>1000846</v>
      </c>
      <c r="Q51" s="99">
        <f t="shared" si="2"/>
        <v>824094</v>
      </c>
      <c r="R51" s="99">
        <f t="shared" si="2"/>
        <v>108986</v>
      </c>
      <c r="S51" s="99">
        <f t="shared" si="2"/>
        <v>166656</v>
      </c>
      <c r="T51" s="99">
        <f t="shared" si="2"/>
        <v>7907</v>
      </c>
      <c r="U51" s="99">
        <f t="shared" si="2"/>
        <v>42507</v>
      </c>
      <c r="V51" s="114">
        <f t="shared" si="2"/>
        <v>1150150</v>
      </c>
    </row>
    <row r="52" spans="1:22" outlineLevel="1" x14ac:dyDescent="0.2">
      <c r="A52" s="29">
        <v>560079</v>
      </c>
      <c r="B52" s="29" t="s">
        <v>77</v>
      </c>
      <c r="C52" s="99">
        <v>22548</v>
      </c>
      <c r="D52" s="99">
        <v>376635</v>
      </c>
      <c r="E52" s="99">
        <v>171790</v>
      </c>
      <c r="F52" s="99">
        <v>3779</v>
      </c>
      <c r="G52" s="99">
        <v>890405</v>
      </c>
      <c r="H52" s="103">
        <v>1465157</v>
      </c>
      <c r="I52" s="113">
        <v>66.650000000000006</v>
      </c>
      <c r="J52" s="99">
        <v>15028</v>
      </c>
      <c r="K52" s="99">
        <v>251016</v>
      </c>
      <c r="L52" s="99">
        <v>114493</v>
      </c>
      <c r="M52" s="99">
        <v>2519</v>
      </c>
      <c r="N52" s="99">
        <v>593429</v>
      </c>
      <c r="O52" s="103">
        <f t="shared" si="1"/>
        <v>976485</v>
      </c>
      <c r="Q52" s="99">
        <f t="shared" si="2"/>
        <v>7520</v>
      </c>
      <c r="R52" s="99">
        <f t="shared" si="2"/>
        <v>125619</v>
      </c>
      <c r="S52" s="99">
        <f t="shared" si="2"/>
        <v>57297</v>
      </c>
      <c r="T52" s="99">
        <f t="shared" si="2"/>
        <v>1260</v>
      </c>
      <c r="U52" s="99">
        <f t="shared" si="2"/>
        <v>296976</v>
      </c>
      <c r="V52" s="114">
        <f t="shared" si="2"/>
        <v>488672</v>
      </c>
    </row>
    <row r="53" spans="1:22" outlineLevel="1" x14ac:dyDescent="0.2">
      <c r="A53" s="29">
        <v>560080</v>
      </c>
      <c r="B53" s="29" t="s">
        <v>78</v>
      </c>
      <c r="C53" s="99">
        <v>6712</v>
      </c>
      <c r="D53" s="99">
        <v>3991</v>
      </c>
      <c r="E53" s="99">
        <v>426732</v>
      </c>
      <c r="F53" s="99">
        <v>3155</v>
      </c>
      <c r="G53" s="99">
        <v>193021</v>
      </c>
      <c r="H53" s="103">
        <v>633611</v>
      </c>
      <c r="I53" s="113">
        <v>74.53</v>
      </c>
      <c r="J53" s="99">
        <v>5002</v>
      </c>
      <c r="K53" s="99">
        <v>2974</v>
      </c>
      <c r="L53" s="99">
        <v>318041</v>
      </c>
      <c r="M53" s="99">
        <v>2351</v>
      </c>
      <c r="N53" s="99">
        <v>143857</v>
      </c>
      <c r="O53" s="103">
        <f t="shared" si="1"/>
        <v>472225</v>
      </c>
      <c r="Q53" s="99">
        <f t="shared" si="2"/>
        <v>1710</v>
      </c>
      <c r="R53" s="99">
        <f t="shared" si="2"/>
        <v>1017</v>
      </c>
      <c r="S53" s="99">
        <f t="shared" si="2"/>
        <v>108691</v>
      </c>
      <c r="T53" s="99">
        <f t="shared" si="2"/>
        <v>804</v>
      </c>
      <c r="U53" s="99">
        <f t="shared" si="2"/>
        <v>49164</v>
      </c>
      <c r="V53" s="114">
        <f t="shared" si="2"/>
        <v>161386</v>
      </c>
    </row>
    <row r="54" spans="1:22" outlineLevel="1" x14ac:dyDescent="0.2">
      <c r="A54" s="29">
        <v>560081</v>
      </c>
      <c r="B54" s="29" t="s">
        <v>79</v>
      </c>
      <c r="C54" s="99">
        <v>16247</v>
      </c>
      <c r="D54" s="99">
        <v>61764</v>
      </c>
      <c r="E54" s="99">
        <v>12305</v>
      </c>
      <c r="F54" s="99">
        <v>3700</v>
      </c>
      <c r="G54" s="99">
        <v>713453</v>
      </c>
      <c r="H54" s="103">
        <v>807469</v>
      </c>
      <c r="I54" s="113">
        <v>71.88</v>
      </c>
      <c r="J54" s="99">
        <v>11679</v>
      </c>
      <c r="K54" s="99">
        <v>44397</v>
      </c>
      <c r="L54" s="99">
        <v>8845</v>
      </c>
      <c r="M54" s="99">
        <v>2660</v>
      </c>
      <c r="N54" s="99">
        <v>512847</v>
      </c>
      <c r="O54" s="103">
        <f t="shared" si="1"/>
        <v>580428</v>
      </c>
      <c r="Q54" s="99">
        <f t="shared" si="2"/>
        <v>4568</v>
      </c>
      <c r="R54" s="99">
        <f t="shared" si="2"/>
        <v>17367</v>
      </c>
      <c r="S54" s="99">
        <f t="shared" si="2"/>
        <v>3460</v>
      </c>
      <c r="T54" s="99">
        <f t="shared" si="2"/>
        <v>1040</v>
      </c>
      <c r="U54" s="99">
        <f t="shared" si="2"/>
        <v>200606</v>
      </c>
      <c r="V54" s="114">
        <f t="shared" si="2"/>
        <v>227041</v>
      </c>
    </row>
    <row r="55" spans="1:22" outlineLevel="1" x14ac:dyDescent="0.2">
      <c r="A55" s="29">
        <v>560082</v>
      </c>
      <c r="B55" s="29" t="s">
        <v>80</v>
      </c>
      <c r="C55" s="99">
        <v>11539</v>
      </c>
      <c r="D55" s="99">
        <v>5092</v>
      </c>
      <c r="E55" s="99">
        <v>316066</v>
      </c>
      <c r="F55" s="99">
        <v>303714</v>
      </c>
      <c r="G55" s="99">
        <v>1074</v>
      </c>
      <c r="H55" s="103">
        <v>637485</v>
      </c>
      <c r="I55" s="113">
        <v>76.819999999999993</v>
      </c>
      <c r="J55" s="99">
        <v>8865</v>
      </c>
      <c r="K55" s="99">
        <v>3912</v>
      </c>
      <c r="L55" s="99">
        <v>242813</v>
      </c>
      <c r="M55" s="99">
        <v>233324</v>
      </c>
      <c r="N55" s="99">
        <v>825</v>
      </c>
      <c r="O55" s="103">
        <f t="shared" si="1"/>
        <v>489739</v>
      </c>
      <c r="Q55" s="99">
        <f t="shared" si="2"/>
        <v>2674</v>
      </c>
      <c r="R55" s="99">
        <f t="shared" si="2"/>
        <v>1180</v>
      </c>
      <c r="S55" s="99">
        <f t="shared" si="2"/>
        <v>73253</v>
      </c>
      <c r="T55" s="99">
        <f t="shared" si="2"/>
        <v>70390</v>
      </c>
      <c r="U55" s="99">
        <f t="shared" si="2"/>
        <v>249</v>
      </c>
      <c r="V55" s="114">
        <f t="shared" si="2"/>
        <v>147746</v>
      </c>
    </row>
    <row r="56" spans="1:22" outlineLevel="1" x14ac:dyDescent="0.2">
      <c r="A56" s="29">
        <v>560083</v>
      </c>
      <c r="B56" s="29" t="s">
        <v>81</v>
      </c>
      <c r="C56" s="99">
        <v>13453</v>
      </c>
      <c r="D56" s="99">
        <v>7636</v>
      </c>
      <c r="E56" s="99">
        <v>281800</v>
      </c>
      <c r="F56" s="99">
        <v>309685</v>
      </c>
      <c r="G56" s="99">
        <v>1982</v>
      </c>
      <c r="H56" s="103">
        <v>614556</v>
      </c>
      <c r="I56" s="113">
        <v>71.53</v>
      </c>
      <c r="J56" s="99">
        <v>9623</v>
      </c>
      <c r="K56" s="99">
        <v>5462</v>
      </c>
      <c r="L56" s="99">
        <v>201570</v>
      </c>
      <c r="M56" s="99">
        <v>221516</v>
      </c>
      <c r="N56" s="99">
        <v>1418</v>
      </c>
      <c r="O56" s="103">
        <f t="shared" si="1"/>
        <v>439589</v>
      </c>
      <c r="Q56" s="99">
        <f t="shared" si="2"/>
        <v>3830</v>
      </c>
      <c r="R56" s="99">
        <f t="shared" si="2"/>
        <v>2174</v>
      </c>
      <c r="S56" s="99">
        <f t="shared" si="2"/>
        <v>80230</v>
      </c>
      <c r="T56" s="99">
        <f t="shared" si="2"/>
        <v>88169</v>
      </c>
      <c r="U56" s="99">
        <f t="shared" si="2"/>
        <v>564</v>
      </c>
      <c r="V56" s="114">
        <f t="shared" si="2"/>
        <v>174967</v>
      </c>
    </row>
    <row r="57" spans="1:22" outlineLevel="1" x14ac:dyDescent="0.2">
      <c r="A57" s="29">
        <v>560084</v>
      </c>
      <c r="B57" s="29" t="s">
        <v>82</v>
      </c>
      <c r="C57" s="99">
        <v>9668</v>
      </c>
      <c r="D57" s="99">
        <v>755871</v>
      </c>
      <c r="E57" s="99">
        <v>166474</v>
      </c>
      <c r="F57" s="99">
        <v>4144</v>
      </c>
      <c r="G57" s="99">
        <v>1908</v>
      </c>
      <c r="H57" s="103">
        <v>938065</v>
      </c>
      <c r="I57" s="113">
        <v>39.24</v>
      </c>
      <c r="J57" s="99">
        <v>3793</v>
      </c>
      <c r="K57" s="99">
        <v>296568</v>
      </c>
      <c r="L57" s="99">
        <v>65317</v>
      </c>
      <c r="M57" s="99">
        <v>1626</v>
      </c>
      <c r="N57" s="99">
        <v>749</v>
      </c>
      <c r="O57" s="103">
        <f t="shared" si="1"/>
        <v>368053</v>
      </c>
      <c r="Q57" s="99">
        <f t="shared" si="2"/>
        <v>5875</v>
      </c>
      <c r="R57" s="99">
        <f t="shared" si="2"/>
        <v>459303</v>
      </c>
      <c r="S57" s="99">
        <f t="shared" si="2"/>
        <v>101157</v>
      </c>
      <c r="T57" s="99">
        <f t="shared" si="2"/>
        <v>2518</v>
      </c>
      <c r="U57" s="99">
        <f t="shared" si="2"/>
        <v>1159</v>
      </c>
      <c r="V57" s="114">
        <f t="shared" si="2"/>
        <v>570012</v>
      </c>
    </row>
    <row r="58" spans="1:22" ht="25.5" outlineLevel="1" x14ac:dyDescent="0.2">
      <c r="A58" s="29">
        <v>560085</v>
      </c>
      <c r="B58" s="29" t="s">
        <v>83</v>
      </c>
      <c r="C58" s="99">
        <v>89463</v>
      </c>
      <c r="D58" s="99">
        <v>33933</v>
      </c>
      <c r="E58" s="99">
        <v>51733</v>
      </c>
      <c r="F58" s="99">
        <v>47527</v>
      </c>
      <c r="G58" s="99">
        <v>18614</v>
      </c>
      <c r="H58" s="103">
        <v>241270</v>
      </c>
      <c r="I58" s="113">
        <v>70.349999999999994</v>
      </c>
      <c r="J58" s="99">
        <v>62940</v>
      </c>
      <c r="K58" s="99">
        <v>23873</v>
      </c>
      <c r="L58" s="99">
        <v>36396</v>
      </c>
      <c r="M58" s="99">
        <v>33437</v>
      </c>
      <c r="N58" s="99">
        <v>13095</v>
      </c>
      <c r="O58" s="103">
        <f t="shared" si="1"/>
        <v>169741</v>
      </c>
      <c r="Q58" s="99">
        <f>C58-J58</f>
        <v>26523</v>
      </c>
      <c r="R58" s="99">
        <f t="shared" si="2"/>
        <v>10060</v>
      </c>
      <c r="S58" s="99">
        <f t="shared" si="2"/>
        <v>15337</v>
      </c>
      <c r="T58" s="99">
        <f t="shared" si="2"/>
        <v>14090</v>
      </c>
      <c r="U58" s="99">
        <f t="shared" si="2"/>
        <v>5519</v>
      </c>
      <c r="V58" s="114">
        <f t="shared" si="2"/>
        <v>71529</v>
      </c>
    </row>
    <row r="59" spans="1:22" outlineLevel="1" x14ac:dyDescent="0.2">
      <c r="A59" s="29">
        <v>560086</v>
      </c>
      <c r="B59" s="29" t="s">
        <v>84</v>
      </c>
      <c r="C59" s="99">
        <v>161207</v>
      </c>
      <c r="D59" s="99">
        <v>31874</v>
      </c>
      <c r="E59" s="99">
        <v>125367</v>
      </c>
      <c r="F59" s="99">
        <v>27599</v>
      </c>
      <c r="G59" s="99">
        <v>17532</v>
      </c>
      <c r="H59" s="103">
        <v>363579</v>
      </c>
      <c r="I59" s="113">
        <v>85.59</v>
      </c>
      <c r="J59" s="99">
        <v>137974</v>
      </c>
      <c r="K59" s="99">
        <v>27280</v>
      </c>
      <c r="L59" s="99">
        <v>107299</v>
      </c>
      <c r="M59" s="99">
        <v>23621</v>
      </c>
      <c r="N59" s="99">
        <v>15005</v>
      </c>
      <c r="O59" s="103">
        <f t="shared" si="1"/>
        <v>311179</v>
      </c>
      <c r="Q59" s="99">
        <f>C59-J59</f>
        <v>23233</v>
      </c>
      <c r="R59" s="99">
        <f t="shared" si="2"/>
        <v>4594</v>
      </c>
      <c r="S59" s="99">
        <f t="shared" si="2"/>
        <v>18068</v>
      </c>
      <c r="T59" s="99">
        <f t="shared" si="2"/>
        <v>3978</v>
      </c>
      <c r="U59" s="99">
        <f t="shared" si="2"/>
        <v>2527</v>
      </c>
      <c r="V59" s="114">
        <f t="shared" si="2"/>
        <v>52400</v>
      </c>
    </row>
    <row r="60" spans="1:22" outlineLevel="1" x14ac:dyDescent="0.2">
      <c r="A60" s="29">
        <v>560087</v>
      </c>
      <c r="B60" s="29" t="s">
        <v>85</v>
      </c>
      <c r="C60" s="99">
        <v>109617</v>
      </c>
      <c r="D60" s="99">
        <v>353013</v>
      </c>
      <c r="E60" s="99">
        <v>178639</v>
      </c>
      <c r="F60" s="99">
        <v>26977</v>
      </c>
      <c r="G60" s="99">
        <v>21346</v>
      </c>
      <c r="H60" s="103">
        <v>689592</v>
      </c>
      <c r="I60" s="113">
        <v>58.47</v>
      </c>
      <c r="J60" s="99">
        <v>64094</v>
      </c>
      <c r="K60" s="99">
        <v>206409</v>
      </c>
      <c r="L60" s="99">
        <v>104451</v>
      </c>
      <c r="M60" s="99">
        <v>15774</v>
      </c>
      <c r="N60" s="99">
        <v>12481</v>
      </c>
      <c r="O60" s="103">
        <f t="shared" si="1"/>
        <v>403209</v>
      </c>
      <c r="Q60" s="99">
        <f>C60-J60</f>
        <v>45523</v>
      </c>
      <c r="R60" s="99">
        <f t="shared" si="2"/>
        <v>146604</v>
      </c>
      <c r="S60" s="99">
        <f t="shared" si="2"/>
        <v>74188</v>
      </c>
      <c r="T60" s="99">
        <f t="shared" si="2"/>
        <v>11203</v>
      </c>
      <c r="U60" s="99">
        <f t="shared" si="2"/>
        <v>8865</v>
      </c>
      <c r="V60" s="114">
        <f t="shared" si="2"/>
        <v>286383</v>
      </c>
    </row>
    <row r="61" spans="1:22" ht="25.5" outlineLevel="1" x14ac:dyDescent="0.2">
      <c r="A61" s="29">
        <v>560088</v>
      </c>
      <c r="B61" s="29" t="s">
        <v>86</v>
      </c>
      <c r="C61" s="99">
        <v>40199</v>
      </c>
      <c r="D61" s="99">
        <v>36936</v>
      </c>
      <c r="E61" s="99">
        <v>8996</v>
      </c>
      <c r="F61" s="99">
        <v>2730</v>
      </c>
      <c r="G61" s="99">
        <v>81305</v>
      </c>
      <c r="H61" s="103">
        <v>170166</v>
      </c>
      <c r="I61" s="113">
        <v>65.41</v>
      </c>
      <c r="J61" s="99">
        <v>26295</v>
      </c>
      <c r="K61" s="99">
        <v>24160</v>
      </c>
      <c r="L61" s="99">
        <v>5884</v>
      </c>
      <c r="M61" s="99">
        <v>1786</v>
      </c>
      <c r="N61" s="99">
        <v>53183</v>
      </c>
      <c r="O61" s="103">
        <f t="shared" si="1"/>
        <v>111308</v>
      </c>
      <c r="Q61" s="99">
        <f t="shared" si="2"/>
        <v>13904</v>
      </c>
      <c r="R61" s="99">
        <f t="shared" si="2"/>
        <v>12776</v>
      </c>
      <c r="S61" s="99">
        <f t="shared" si="2"/>
        <v>3112</v>
      </c>
      <c r="T61" s="99">
        <f t="shared" si="2"/>
        <v>944</v>
      </c>
      <c r="U61" s="99">
        <f t="shared" si="2"/>
        <v>28122</v>
      </c>
      <c r="V61" s="114">
        <f t="shared" si="2"/>
        <v>58858</v>
      </c>
    </row>
    <row r="62" spans="1:22" ht="25.5" outlineLevel="1" x14ac:dyDescent="0.2">
      <c r="A62" s="29">
        <v>560089</v>
      </c>
      <c r="B62" s="29" t="s">
        <v>87</v>
      </c>
      <c r="C62" s="99">
        <v>190</v>
      </c>
      <c r="D62" s="99">
        <v>188</v>
      </c>
      <c r="E62" s="99">
        <v>35897</v>
      </c>
      <c r="F62" s="99">
        <v>358</v>
      </c>
      <c r="G62" s="99">
        <v>54498</v>
      </c>
      <c r="H62" s="103">
        <v>91131</v>
      </c>
      <c r="I62" s="113">
        <v>63.65</v>
      </c>
      <c r="J62" s="99">
        <v>121</v>
      </c>
      <c r="K62" s="99">
        <v>120</v>
      </c>
      <c r="L62" s="99">
        <v>22847</v>
      </c>
      <c r="M62" s="99">
        <v>228</v>
      </c>
      <c r="N62" s="99">
        <v>34686</v>
      </c>
      <c r="O62" s="103">
        <f t="shared" si="1"/>
        <v>58002</v>
      </c>
      <c r="Q62" s="99">
        <f t="shared" si="2"/>
        <v>69</v>
      </c>
      <c r="R62" s="99">
        <f t="shared" si="2"/>
        <v>68</v>
      </c>
      <c r="S62" s="99">
        <f t="shared" si="2"/>
        <v>13050</v>
      </c>
      <c r="T62" s="99">
        <f t="shared" si="2"/>
        <v>130</v>
      </c>
      <c r="U62" s="99">
        <f t="shared" si="2"/>
        <v>19812</v>
      </c>
      <c r="V62" s="114">
        <f t="shared" si="2"/>
        <v>33129</v>
      </c>
    </row>
    <row r="63" spans="1:22" ht="25.5" outlineLevel="1" x14ac:dyDescent="0.2">
      <c r="A63" s="29">
        <v>560096</v>
      </c>
      <c r="B63" s="29" t="s">
        <v>88</v>
      </c>
      <c r="C63" s="99">
        <v>15297</v>
      </c>
      <c r="D63" s="99">
        <v>4640</v>
      </c>
      <c r="E63" s="99">
        <v>4272</v>
      </c>
      <c r="F63" s="99">
        <v>2695</v>
      </c>
      <c r="G63" s="99">
        <v>1092</v>
      </c>
      <c r="H63" s="103">
        <v>27996</v>
      </c>
      <c r="I63" s="113">
        <v>36.47</v>
      </c>
      <c r="J63" s="99">
        <v>5579</v>
      </c>
      <c r="K63" s="99">
        <v>1692</v>
      </c>
      <c r="L63" s="99">
        <v>1558</v>
      </c>
      <c r="M63" s="99">
        <v>983</v>
      </c>
      <c r="N63" s="99">
        <v>398</v>
      </c>
      <c r="O63" s="103">
        <f t="shared" si="1"/>
        <v>10210</v>
      </c>
      <c r="Q63" s="99">
        <f t="shared" si="2"/>
        <v>9718</v>
      </c>
      <c r="R63" s="99">
        <f t="shared" si="2"/>
        <v>2948</v>
      </c>
      <c r="S63" s="99">
        <f t="shared" si="2"/>
        <v>2714</v>
      </c>
      <c r="T63" s="99">
        <f t="shared" si="2"/>
        <v>1712</v>
      </c>
      <c r="U63" s="99">
        <f t="shared" si="2"/>
        <v>694</v>
      </c>
      <c r="V63" s="114">
        <f t="shared" si="2"/>
        <v>17786</v>
      </c>
    </row>
    <row r="64" spans="1:22" outlineLevel="1" x14ac:dyDescent="0.2">
      <c r="A64" s="29">
        <v>560098</v>
      </c>
      <c r="B64" s="29" t="s">
        <v>89</v>
      </c>
      <c r="C64" s="99">
        <v>24130</v>
      </c>
      <c r="D64" s="99">
        <v>30397</v>
      </c>
      <c r="E64" s="99">
        <v>75853</v>
      </c>
      <c r="F64" s="99">
        <v>9658</v>
      </c>
      <c r="G64" s="99">
        <v>5517</v>
      </c>
      <c r="H64" s="103">
        <v>145555</v>
      </c>
      <c r="I64" s="113">
        <v>47.41</v>
      </c>
      <c r="J64" s="99">
        <v>11440</v>
      </c>
      <c r="K64" s="99">
        <v>14412</v>
      </c>
      <c r="L64" s="99">
        <v>35963</v>
      </c>
      <c r="M64" s="99">
        <v>4579</v>
      </c>
      <c r="N64" s="99">
        <v>2616</v>
      </c>
      <c r="O64" s="103">
        <f t="shared" si="1"/>
        <v>69010</v>
      </c>
      <c r="Q64" s="99">
        <f t="shared" ref="Q64:V67" si="3">C64-J64</f>
        <v>12690</v>
      </c>
      <c r="R64" s="99">
        <f t="shared" si="3"/>
        <v>15985</v>
      </c>
      <c r="S64" s="99">
        <f t="shared" si="3"/>
        <v>39890</v>
      </c>
      <c r="T64" s="99">
        <f t="shared" si="3"/>
        <v>5079</v>
      </c>
      <c r="U64" s="99">
        <f t="shared" si="3"/>
        <v>2901</v>
      </c>
      <c r="V64" s="114">
        <f t="shared" si="3"/>
        <v>76545</v>
      </c>
    </row>
    <row r="65" spans="1:22" ht="25.5" outlineLevel="1" x14ac:dyDescent="0.2">
      <c r="A65" s="29">
        <v>560099</v>
      </c>
      <c r="B65" s="29" t="s">
        <v>90</v>
      </c>
      <c r="C65" s="99">
        <v>73354</v>
      </c>
      <c r="D65" s="99">
        <v>18506</v>
      </c>
      <c r="E65" s="99">
        <v>22552</v>
      </c>
      <c r="F65" s="99">
        <v>8743</v>
      </c>
      <c r="G65" s="99">
        <v>5797</v>
      </c>
      <c r="H65" s="103">
        <v>128952</v>
      </c>
      <c r="I65" s="113">
        <v>34.880000000000003</v>
      </c>
      <c r="J65" s="99">
        <v>25588</v>
      </c>
      <c r="K65" s="99">
        <v>6455</v>
      </c>
      <c r="L65" s="99">
        <v>7867</v>
      </c>
      <c r="M65" s="99">
        <v>3050</v>
      </c>
      <c r="N65" s="99">
        <v>2022</v>
      </c>
      <c r="O65" s="103">
        <f t="shared" si="1"/>
        <v>44982</v>
      </c>
      <c r="Q65" s="99">
        <f t="shared" si="3"/>
        <v>47766</v>
      </c>
      <c r="R65" s="99">
        <f t="shared" si="3"/>
        <v>12051</v>
      </c>
      <c r="S65" s="99">
        <f t="shared" si="3"/>
        <v>14685</v>
      </c>
      <c r="T65" s="99">
        <f t="shared" si="3"/>
        <v>5693</v>
      </c>
      <c r="U65" s="99">
        <f t="shared" si="3"/>
        <v>3775</v>
      </c>
      <c r="V65" s="114">
        <f t="shared" si="3"/>
        <v>83970</v>
      </c>
    </row>
    <row r="66" spans="1:22" ht="25.5" outlineLevel="1" x14ac:dyDescent="0.2">
      <c r="A66" s="29">
        <v>560101</v>
      </c>
      <c r="B66" s="29" t="s">
        <v>91</v>
      </c>
      <c r="C66" s="99">
        <v>155404</v>
      </c>
      <c r="D66" s="99">
        <v>15045</v>
      </c>
      <c r="E66" s="99">
        <v>33975</v>
      </c>
      <c r="F66" s="99">
        <v>8475</v>
      </c>
      <c r="G66" s="99">
        <v>4079</v>
      </c>
      <c r="H66" s="103">
        <v>216978</v>
      </c>
      <c r="I66" s="113">
        <v>77.760000000000005</v>
      </c>
      <c r="J66" s="99">
        <v>120849</v>
      </c>
      <c r="K66" s="99">
        <v>11700</v>
      </c>
      <c r="L66" s="99">
        <v>26421</v>
      </c>
      <c r="M66" s="99">
        <v>6591</v>
      </c>
      <c r="N66" s="99">
        <v>3172</v>
      </c>
      <c r="O66" s="103">
        <f t="shared" si="1"/>
        <v>168733</v>
      </c>
      <c r="Q66" s="99">
        <f t="shared" si="3"/>
        <v>34555</v>
      </c>
      <c r="R66" s="99">
        <f t="shared" si="3"/>
        <v>3345</v>
      </c>
      <c r="S66" s="99">
        <f t="shared" si="3"/>
        <v>7554</v>
      </c>
      <c r="T66" s="99">
        <f t="shared" si="3"/>
        <v>1884</v>
      </c>
      <c r="U66" s="99">
        <f t="shared" si="3"/>
        <v>907</v>
      </c>
      <c r="V66" s="114">
        <f t="shared" si="3"/>
        <v>48245</v>
      </c>
    </row>
    <row r="67" spans="1:22" ht="25.5" outlineLevel="1" x14ac:dyDescent="0.2">
      <c r="A67" s="29">
        <v>560206</v>
      </c>
      <c r="B67" s="29" t="s">
        <v>42</v>
      </c>
      <c r="C67" s="99">
        <v>27333</v>
      </c>
      <c r="D67" s="99">
        <v>645084</v>
      </c>
      <c r="E67" s="99">
        <v>389798</v>
      </c>
      <c r="F67" s="99">
        <v>524877</v>
      </c>
      <c r="G67" s="99">
        <v>2719</v>
      </c>
      <c r="H67" s="103">
        <v>1589811</v>
      </c>
      <c r="I67" s="113">
        <v>82.53</v>
      </c>
      <c r="J67" s="99">
        <v>22558</v>
      </c>
      <c r="K67" s="99">
        <v>532384</v>
      </c>
      <c r="L67" s="99">
        <v>321698</v>
      </c>
      <c r="M67" s="99">
        <v>433178</v>
      </c>
      <c r="N67" s="99">
        <v>2244</v>
      </c>
      <c r="O67" s="103">
        <f t="shared" si="1"/>
        <v>1312062</v>
      </c>
      <c r="Q67" s="99">
        <f t="shared" si="3"/>
        <v>4775</v>
      </c>
      <c r="R67" s="99">
        <f t="shared" si="3"/>
        <v>112700</v>
      </c>
      <c r="S67" s="99">
        <f t="shared" si="3"/>
        <v>68100</v>
      </c>
      <c r="T67" s="99">
        <f t="shared" si="3"/>
        <v>91699</v>
      </c>
      <c r="U67" s="99">
        <f t="shared" si="3"/>
        <v>475</v>
      </c>
      <c r="V67" s="114">
        <f>H67-O67</f>
        <v>277749</v>
      </c>
    </row>
    <row r="68" spans="1:22" s="108" customFormat="1" x14ac:dyDescent="0.2">
      <c r="A68" s="115"/>
      <c r="B68" s="116" t="s">
        <v>145</v>
      </c>
      <c r="C68" s="107">
        <v>17282051</v>
      </c>
      <c r="D68" s="107">
        <v>12358944</v>
      </c>
      <c r="E68" s="107">
        <v>11975632</v>
      </c>
      <c r="F68" s="107">
        <v>5820617</v>
      </c>
      <c r="G68" s="107">
        <v>7369279</v>
      </c>
      <c r="H68" s="103">
        <v>54806523</v>
      </c>
      <c r="I68" s="117"/>
      <c r="J68" s="107">
        <f t="shared" ref="J68:O68" si="4">SUM(J5:J67)</f>
        <v>12920390</v>
      </c>
      <c r="K68" s="107">
        <f t="shared" si="4"/>
        <v>9299728</v>
      </c>
      <c r="L68" s="107">
        <f t="shared" si="4"/>
        <v>8931773</v>
      </c>
      <c r="M68" s="107">
        <f t="shared" si="4"/>
        <v>4650069</v>
      </c>
      <c r="N68" s="107">
        <f t="shared" si="4"/>
        <v>5260345</v>
      </c>
      <c r="O68" s="103">
        <f t="shared" si="4"/>
        <v>41062305</v>
      </c>
      <c r="Q68" s="107">
        <f t="shared" ref="Q68:V68" si="5">SUM(Q5:Q67)</f>
        <v>4361661</v>
      </c>
      <c r="R68" s="107">
        <f t="shared" si="5"/>
        <v>3059216</v>
      </c>
      <c r="S68" s="107">
        <f t="shared" si="5"/>
        <v>3043859</v>
      </c>
      <c r="T68" s="107">
        <f t="shared" si="5"/>
        <v>1170548</v>
      </c>
      <c r="U68" s="107">
        <f t="shared" si="5"/>
        <v>2108934</v>
      </c>
      <c r="V68" s="103">
        <f t="shared" si="5"/>
        <v>13744218</v>
      </c>
    </row>
    <row r="69" spans="1:22" x14ac:dyDescent="0.2">
      <c r="H69" s="110"/>
    </row>
    <row r="70" spans="1:22" x14ac:dyDescent="0.2">
      <c r="H70" s="110"/>
      <c r="J70" s="118"/>
      <c r="N70" s="110"/>
      <c r="Q70" s="118"/>
    </row>
    <row r="71" spans="1:22" x14ac:dyDescent="0.2">
      <c r="J71" s="118"/>
      <c r="Q71" s="118"/>
    </row>
    <row r="72" spans="1:22" x14ac:dyDescent="0.2">
      <c r="J72" s="118"/>
      <c r="Q72" s="118"/>
    </row>
    <row r="73" spans="1:22" x14ac:dyDescent="0.2">
      <c r="J73" s="118"/>
      <c r="Q73" s="118"/>
    </row>
    <row r="74" spans="1:22" x14ac:dyDescent="0.2">
      <c r="J74" s="118"/>
      <c r="Q74" s="118"/>
    </row>
    <row r="75" spans="1:22" x14ac:dyDescent="0.2">
      <c r="J75" s="118"/>
      <c r="Q75" s="118"/>
    </row>
    <row r="76" spans="1:22" x14ac:dyDescent="0.2">
      <c r="J76" s="118"/>
      <c r="Q76" s="118"/>
    </row>
    <row r="77" spans="1:22" x14ac:dyDescent="0.2">
      <c r="J77" s="118"/>
      <c r="Q77" s="118"/>
    </row>
    <row r="78" spans="1:22" x14ac:dyDescent="0.2">
      <c r="J78" s="118"/>
      <c r="Q78" s="118"/>
    </row>
    <row r="79" spans="1:22" x14ac:dyDescent="0.2">
      <c r="J79" s="118"/>
      <c r="Q79" s="118"/>
    </row>
    <row r="80" spans="1:22" x14ac:dyDescent="0.2">
      <c r="J80" s="118"/>
      <c r="Q80" s="118"/>
    </row>
    <row r="81" spans="10:17" x14ac:dyDescent="0.2">
      <c r="J81" s="118"/>
      <c r="Q81" s="118"/>
    </row>
    <row r="82" spans="10:17" x14ac:dyDescent="0.2">
      <c r="J82" s="118"/>
      <c r="Q82" s="118"/>
    </row>
    <row r="83" spans="10:17" x14ac:dyDescent="0.2">
      <c r="J83" s="118"/>
      <c r="Q83" s="118"/>
    </row>
    <row r="84" spans="10:17" x14ac:dyDescent="0.2">
      <c r="J84" s="118"/>
      <c r="Q84" s="118"/>
    </row>
    <row r="85" spans="10:17" x14ac:dyDescent="0.2">
      <c r="J85" s="118"/>
      <c r="Q85" s="118"/>
    </row>
    <row r="86" spans="10:17" x14ac:dyDescent="0.2">
      <c r="J86" s="118"/>
      <c r="Q86" s="118"/>
    </row>
    <row r="87" spans="10:17" x14ac:dyDescent="0.2">
      <c r="J87" s="118"/>
      <c r="Q87" s="118"/>
    </row>
    <row r="88" spans="10:17" x14ac:dyDescent="0.2">
      <c r="J88" s="118"/>
      <c r="Q88" s="118"/>
    </row>
    <row r="89" spans="10:17" x14ac:dyDescent="0.2">
      <c r="J89" s="118"/>
      <c r="Q89" s="118"/>
    </row>
    <row r="90" spans="10:17" x14ac:dyDescent="0.2">
      <c r="J90" s="118"/>
      <c r="Q90" s="118"/>
    </row>
    <row r="91" spans="10:17" x14ac:dyDescent="0.2">
      <c r="J91" s="118"/>
      <c r="Q91" s="118"/>
    </row>
    <row r="92" spans="10:17" x14ac:dyDescent="0.2">
      <c r="J92" s="118"/>
      <c r="Q92" s="118"/>
    </row>
    <row r="93" spans="10:17" x14ac:dyDescent="0.2">
      <c r="J93" s="118"/>
      <c r="Q93" s="118"/>
    </row>
    <row r="94" spans="10:17" x14ac:dyDescent="0.2">
      <c r="J94" s="118"/>
      <c r="Q94" s="118"/>
    </row>
    <row r="95" spans="10:17" x14ac:dyDescent="0.2">
      <c r="J95" s="118"/>
      <c r="Q95" s="118"/>
    </row>
    <row r="96" spans="10:17" x14ac:dyDescent="0.2">
      <c r="J96" s="118"/>
      <c r="Q96" s="118"/>
    </row>
    <row r="97" spans="10:17" x14ac:dyDescent="0.2">
      <c r="J97" s="118"/>
      <c r="Q97" s="118"/>
    </row>
    <row r="98" spans="10:17" x14ac:dyDescent="0.2">
      <c r="J98" s="118"/>
      <c r="Q98" s="118"/>
    </row>
    <row r="99" spans="10:17" x14ac:dyDescent="0.2">
      <c r="J99" s="118"/>
      <c r="Q99" s="118"/>
    </row>
    <row r="100" spans="10:17" x14ac:dyDescent="0.2">
      <c r="J100" s="118"/>
      <c r="Q100" s="118"/>
    </row>
    <row r="101" spans="10:17" x14ac:dyDescent="0.2">
      <c r="J101" s="118"/>
      <c r="Q101" s="118"/>
    </row>
    <row r="102" spans="10:17" x14ac:dyDescent="0.2">
      <c r="J102" s="118"/>
      <c r="Q102" s="118"/>
    </row>
    <row r="103" spans="10:17" x14ac:dyDescent="0.2">
      <c r="J103" s="118"/>
      <c r="Q103" s="118"/>
    </row>
    <row r="104" spans="10:17" x14ac:dyDescent="0.2">
      <c r="J104" s="118"/>
      <c r="Q104" s="118"/>
    </row>
    <row r="105" spans="10:17" x14ac:dyDescent="0.2">
      <c r="J105" s="118"/>
      <c r="Q105" s="118"/>
    </row>
    <row r="106" spans="10:17" x14ac:dyDescent="0.2">
      <c r="J106" s="118"/>
      <c r="Q106" s="118"/>
    </row>
    <row r="107" spans="10:17" x14ac:dyDescent="0.2">
      <c r="J107" s="118"/>
      <c r="Q107" s="118"/>
    </row>
    <row r="108" spans="10:17" x14ac:dyDescent="0.2">
      <c r="J108" s="118"/>
      <c r="Q108" s="118"/>
    </row>
    <row r="109" spans="10:17" x14ac:dyDescent="0.2">
      <c r="J109" s="118"/>
      <c r="Q109" s="118"/>
    </row>
    <row r="110" spans="10:17" x14ac:dyDescent="0.2">
      <c r="J110" s="118"/>
      <c r="Q110" s="118"/>
    </row>
    <row r="111" spans="10:17" x14ac:dyDescent="0.2">
      <c r="J111" s="118"/>
      <c r="Q111" s="118"/>
    </row>
    <row r="112" spans="10:17" x14ac:dyDescent="0.2">
      <c r="J112" s="118"/>
      <c r="Q112" s="118"/>
    </row>
    <row r="113" spans="10:17" x14ac:dyDescent="0.2">
      <c r="J113" s="118"/>
      <c r="Q113" s="118"/>
    </row>
    <row r="114" spans="10:17" x14ac:dyDescent="0.2">
      <c r="J114" s="118"/>
      <c r="Q114" s="118"/>
    </row>
    <row r="115" spans="10:17" x14ac:dyDescent="0.2">
      <c r="J115" s="118"/>
      <c r="Q115" s="118"/>
    </row>
    <row r="116" spans="10:17" x14ac:dyDescent="0.2">
      <c r="J116" s="118"/>
      <c r="Q116" s="118"/>
    </row>
    <row r="117" spans="10:17" x14ac:dyDescent="0.2">
      <c r="J117" s="118"/>
      <c r="Q117" s="118"/>
    </row>
    <row r="118" spans="10:17" x14ac:dyDescent="0.2">
      <c r="J118" s="118"/>
      <c r="Q118" s="118"/>
    </row>
    <row r="119" spans="10:17" x14ac:dyDescent="0.2">
      <c r="J119" s="118"/>
      <c r="Q119" s="118"/>
    </row>
    <row r="120" spans="10:17" x14ac:dyDescent="0.2">
      <c r="J120" s="118"/>
      <c r="Q120" s="118"/>
    </row>
    <row r="121" spans="10:17" x14ac:dyDescent="0.2">
      <c r="J121" s="118"/>
      <c r="Q121" s="118"/>
    </row>
    <row r="122" spans="10:17" x14ac:dyDescent="0.2">
      <c r="J122" s="118"/>
      <c r="Q122" s="118"/>
    </row>
    <row r="123" spans="10:17" x14ac:dyDescent="0.2">
      <c r="J123" s="118"/>
      <c r="Q123" s="118"/>
    </row>
    <row r="124" spans="10:17" x14ac:dyDescent="0.2">
      <c r="J124" s="118"/>
      <c r="Q124" s="118"/>
    </row>
    <row r="125" spans="10:17" x14ac:dyDescent="0.2">
      <c r="J125" s="118"/>
      <c r="Q125" s="118"/>
    </row>
    <row r="126" spans="10:17" x14ac:dyDescent="0.2">
      <c r="J126" s="118"/>
      <c r="Q126" s="118"/>
    </row>
    <row r="127" spans="10:17" x14ac:dyDescent="0.2">
      <c r="J127" s="118"/>
      <c r="Q127" s="118"/>
    </row>
    <row r="128" spans="10:17" x14ac:dyDescent="0.2">
      <c r="J128" s="118"/>
      <c r="Q128" s="118"/>
    </row>
    <row r="129" spans="10:17" x14ac:dyDescent="0.2">
      <c r="J129" s="118"/>
      <c r="Q129" s="118"/>
    </row>
    <row r="130" spans="10:17" x14ac:dyDescent="0.2">
      <c r="J130" s="118"/>
      <c r="Q130" s="118"/>
    </row>
    <row r="131" spans="10:17" x14ac:dyDescent="0.2">
      <c r="J131" s="118"/>
      <c r="Q131" s="118"/>
    </row>
    <row r="132" spans="10:17" x14ac:dyDescent="0.2">
      <c r="J132" s="118"/>
      <c r="Q132" s="118"/>
    </row>
  </sheetData>
  <mergeCells count="12">
    <mergeCell ref="Q3:U3"/>
    <mergeCell ref="V3:V4"/>
    <mergeCell ref="L1:O1"/>
    <mergeCell ref="T1:V1"/>
    <mergeCell ref="A2:O2"/>
    <mergeCell ref="A3:A4"/>
    <mergeCell ref="B3:B4"/>
    <mergeCell ref="C3:G3"/>
    <mergeCell ref="H3:H4"/>
    <mergeCell ref="I3:I4"/>
    <mergeCell ref="J3:N3"/>
    <mergeCell ref="O3:O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colBreaks count="1" manualBreakCount="1">
    <brk id="1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view="pageBreakPreview" topLeftCell="B1" zoomScaleNormal="100" zoomScaleSheetLayoutView="100" workbookViewId="0">
      <pane xSplit="1" ySplit="4" topLeftCell="C5" activePane="bottomRight" state="frozen"/>
      <selection activeCell="B1" sqref="B1"/>
      <selection pane="topRight" activeCell="C1" sqref="C1"/>
      <selection pane="bottomLeft" activeCell="B5" sqref="B5"/>
      <selection pane="bottomRight" activeCell="U3" sqref="A3:XFD4"/>
    </sheetView>
  </sheetViews>
  <sheetFormatPr defaultRowHeight="12.75" outlineLevelRow="1" x14ac:dyDescent="0.2"/>
  <cols>
    <col min="1" max="1" width="8.5703125" style="97" hidden="1" customWidth="1"/>
    <col min="2" max="2" width="26" style="109" customWidth="1"/>
    <col min="3" max="6" width="10.28515625" style="95" customWidth="1"/>
    <col min="7" max="7" width="11.140625" style="95" customWidth="1"/>
    <col min="8" max="8" width="11.28515625" style="95" customWidth="1"/>
    <col min="9" max="9" width="11.5703125" style="95" customWidth="1"/>
    <col min="10" max="12" width="10.28515625" style="95" customWidth="1"/>
    <col min="13" max="13" width="10.85546875" style="95" customWidth="1"/>
    <col min="14" max="14" width="12.28515625" style="95" customWidth="1"/>
    <col min="15" max="17" width="12" style="95" customWidth="1"/>
    <col min="18" max="18" width="10.28515625" style="95" customWidth="1"/>
    <col min="19" max="19" width="11.28515625" style="95" customWidth="1"/>
    <col min="20" max="20" width="11" style="111" customWidth="1"/>
    <col min="21" max="253" width="9.140625" style="97"/>
    <col min="254" max="254" width="0" style="97" hidden="1" customWidth="1"/>
    <col min="255" max="255" width="26" style="97" customWidth="1"/>
    <col min="256" max="259" width="10.28515625" style="97" customWidth="1"/>
    <col min="260" max="260" width="11.140625" style="97" customWidth="1"/>
    <col min="261" max="261" width="11.28515625" style="97" customWidth="1"/>
    <col min="262" max="262" width="11.5703125" style="97" customWidth="1"/>
    <col min="263" max="265" width="10.28515625" style="97" customWidth="1"/>
    <col min="266" max="266" width="10.85546875" style="97" customWidth="1"/>
    <col min="267" max="267" width="12.28515625" style="97" customWidth="1"/>
    <col min="268" max="270" width="12" style="97" customWidth="1"/>
    <col min="271" max="271" width="10.28515625" style="97" customWidth="1"/>
    <col min="272" max="272" width="11.28515625" style="97" customWidth="1"/>
    <col min="273" max="273" width="11" style="97" customWidth="1"/>
    <col min="274" max="509" width="9.140625" style="97"/>
    <col min="510" max="510" width="0" style="97" hidden="1" customWidth="1"/>
    <col min="511" max="511" width="26" style="97" customWidth="1"/>
    <col min="512" max="515" width="10.28515625" style="97" customWidth="1"/>
    <col min="516" max="516" width="11.140625" style="97" customWidth="1"/>
    <col min="517" max="517" width="11.28515625" style="97" customWidth="1"/>
    <col min="518" max="518" width="11.5703125" style="97" customWidth="1"/>
    <col min="519" max="521" width="10.28515625" style="97" customWidth="1"/>
    <col min="522" max="522" width="10.85546875" style="97" customWidth="1"/>
    <col min="523" max="523" width="12.28515625" style="97" customWidth="1"/>
    <col min="524" max="526" width="12" style="97" customWidth="1"/>
    <col min="527" max="527" width="10.28515625" style="97" customWidth="1"/>
    <col min="528" max="528" width="11.28515625" style="97" customWidth="1"/>
    <col min="529" max="529" width="11" style="97" customWidth="1"/>
    <col min="530" max="765" width="9.140625" style="97"/>
    <col min="766" max="766" width="0" style="97" hidden="1" customWidth="1"/>
    <col min="767" max="767" width="26" style="97" customWidth="1"/>
    <col min="768" max="771" width="10.28515625" style="97" customWidth="1"/>
    <col min="772" max="772" width="11.140625" style="97" customWidth="1"/>
    <col min="773" max="773" width="11.28515625" style="97" customWidth="1"/>
    <col min="774" max="774" width="11.5703125" style="97" customWidth="1"/>
    <col min="775" max="777" width="10.28515625" style="97" customWidth="1"/>
    <col min="778" max="778" width="10.85546875" style="97" customWidth="1"/>
    <col min="779" max="779" width="12.28515625" style="97" customWidth="1"/>
    <col min="780" max="782" width="12" style="97" customWidth="1"/>
    <col min="783" max="783" width="10.28515625" style="97" customWidth="1"/>
    <col min="784" max="784" width="11.28515625" style="97" customWidth="1"/>
    <col min="785" max="785" width="11" style="97" customWidth="1"/>
    <col min="786" max="1021" width="9.140625" style="97"/>
    <col min="1022" max="1022" width="0" style="97" hidden="1" customWidth="1"/>
    <col min="1023" max="1023" width="26" style="97" customWidth="1"/>
    <col min="1024" max="1027" width="10.28515625" style="97" customWidth="1"/>
    <col min="1028" max="1028" width="11.140625" style="97" customWidth="1"/>
    <col min="1029" max="1029" width="11.28515625" style="97" customWidth="1"/>
    <col min="1030" max="1030" width="11.5703125" style="97" customWidth="1"/>
    <col min="1031" max="1033" width="10.28515625" style="97" customWidth="1"/>
    <col min="1034" max="1034" width="10.85546875" style="97" customWidth="1"/>
    <col min="1035" max="1035" width="12.28515625" style="97" customWidth="1"/>
    <col min="1036" max="1038" width="12" style="97" customWidth="1"/>
    <col min="1039" max="1039" width="10.28515625" style="97" customWidth="1"/>
    <col min="1040" max="1040" width="11.28515625" style="97" customWidth="1"/>
    <col min="1041" max="1041" width="11" style="97" customWidth="1"/>
    <col min="1042" max="1277" width="9.140625" style="97"/>
    <col min="1278" max="1278" width="0" style="97" hidden="1" customWidth="1"/>
    <col min="1279" max="1279" width="26" style="97" customWidth="1"/>
    <col min="1280" max="1283" width="10.28515625" style="97" customWidth="1"/>
    <col min="1284" max="1284" width="11.140625" style="97" customWidth="1"/>
    <col min="1285" max="1285" width="11.28515625" style="97" customWidth="1"/>
    <col min="1286" max="1286" width="11.5703125" style="97" customWidth="1"/>
    <col min="1287" max="1289" width="10.28515625" style="97" customWidth="1"/>
    <col min="1290" max="1290" width="10.85546875" style="97" customWidth="1"/>
    <col min="1291" max="1291" width="12.28515625" style="97" customWidth="1"/>
    <col min="1292" max="1294" width="12" style="97" customWidth="1"/>
    <col min="1295" max="1295" width="10.28515625" style="97" customWidth="1"/>
    <col min="1296" max="1296" width="11.28515625" style="97" customWidth="1"/>
    <col min="1297" max="1297" width="11" style="97" customWidth="1"/>
    <col min="1298" max="1533" width="9.140625" style="97"/>
    <col min="1534" max="1534" width="0" style="97" hidden="1" customWidth="1"/>
    <col min="1535" max="1535" width="26" style="97" customWidth="1"/>
    <col min="1536" max="1539" width="10.28515625" style="97" customWidth="1"/>
    <col min="1540" max="1540" width="11.140625" style="97" customWidth="1"/>
    <col min="1541" max="1541" width="11.28515625" style="97" customWidth="1"/>
    <col min="1542" max="1542" width="11.5703125" style="97" customWidth="1"/>
    <col min="1543" max="1545" width="10.28515625" style="97" customWidth="1"/>
    <col min="1546" max="1546" width="10.85546875" style="97" customWidth="1"/>
    <col min="1547" max="1547" width="12.28515625" style="97" customWidth="1"/>
    <col min="1548" max="1550" width="12" style="97" customWidth="1"/>
    <col min="1551" max="1551" width="10.28515625" style="97" customWidth="1"/>
    <col min="1552" max="1552" width="11.28515625" style="97" customWidth="1"/>
    <col min="1553" max="1553" width="11" style="97" customWidth="1"/>
    <col min="1554" max="1789" width="9.140625" style="97"/>
    <col min="1790" max="1790" width="0" style="97" hidden="1" customWidth="1"/>
    <col min="1791" max="1791" width="26" style="97" customWidth="1"/>
    <col min="1792" max="1795" width="10.28515625" style="97" customWidth="1"/>
    <col min="1796" max="1796" width="11.140625" style="97" customWidth="1"/>
    <col min="1797" max="1797" width="11.28515625" style="97" customWidth="1"/>
    <col min="1798" max="1798" width="11.5703125" style="97" customWidth="1"/>
    <col min="1799" max="1801" width="10.28515625" style="97" customWidth="1"/>
    <col min="1802" max="1802" width="10.85546875" style="97" customWidth="1"/>
    <col min="1803" max="1803" width="12.28515625" style="97" customWidth="1"/>
    <col min="1804" max="1806" width="12" style="97" customWidth="1"/>
    <col min="1807" max="1807" width="10.28515625" style="97" customWidth="1"/>
    <col min="1808" max="1808" width="11.28515625" style="97" customWidth="1"/>
    <col min="1809" max="1809" width="11" style="97" customWidth="1"/>
    <col min="1810" max="2045" width="9.140625" style="97"/>
    <col min="2046" max="2046" width="0" style="97" hidden="1" customWidth="1"/>
    <col min="2047" max="2047" width="26" style="97" customWidth="1"/>
    <col min="2048" max="2051" width="10.28515625" style="97" customWidth="1"/>
    <col min="2052" max="2052" width="11.140625" style="97" customWidth="1"/>
    <col min="2053" max="2053" width="11.28515625" style="97" customWidth="1"/>
    <col min="2054" max="2054" width="11.5703125" style="97" customWidth="1"/>
    <col min="2055" max="2057" width="10.28515625" style="97" customWidth="1"/>
    <col min="2058" max="2058" width="10.85546875" style="97" customWidth="1"/>
    <col min="2059" max="2059" width="12.28515625" style="97" customWidth="1"/>
    <col min="2060" max="2062" width="12" style="97" customWidth="1"/>
    <col min="2063" max="2063" width="10.28515625" style="97" customWidth="1"/>
    <col min="2064" max="2064" width="11.28515625" style="97" customWidth="1"/>
    <col min="2065" max="2065" width="11" style="97" customWidth="1"/>
    <col min="2066" max="2301" width="9.140625" style="97"/>
    <col min="2302" max="2302" width="0" style="97" hidden="1" customWidth="1"/>
    <col min="2303" max="2303" width="26" style="97" customWidth="1"/>
    <col min="2304" max="2307" width="10.28515625" style="97" customWidth="1"/>
    <col min="2308" max="2308" width="11.140625" style="97" customWidth="1"/>
    <col min="2309" max="2309" width="11.28515625" style="97" customWidth="1"/>
    <col min="2310" max="2310" width="11.5703125" style="97" customWidth="1"/>
    <col min="2311" max="2313" width="10.28515625" style="97" customWidth="1"/>
    <col min="2314" max="2314" width="10.85546875" style="97" customWidth="1"/>
    <col min="2315" max="2315" width="12.28515625" style="97" customWidth="1"/>
    <col min="2316" max="2318" width="12" style="97" customWidth="1"/>
    <col min="2319" max="2319" width="10.28515625" style="97" customWidth="1"/>
    <col min="2320" max="2320" width="11.28515625" style="97" customWidth="1"/>
    <col min="2321" max="2321" width="11" style="97" customWidth="1"/>
    <col min="2322" max="2557" width="9.140625" style="97"/>
    <col min="2558" max="2558" width="0" style="97" hidden="1" customWidth="1"/>
    <col min="2559" max="2559" width="26" style="97" customWidth="1"/>
    <col min="2560" max="2563" width="10.28515625" style="97" customWidth="1"/>
    <col min="2564" max="2564" width="11.140625" style="97" customWidth="1"/>
    <col min="2565" max="2565" width="11.28515625" style="97" customWidth="1"/>
    <col min="2566" max="2566" width="11.5703125" style="97" customWidth="1"/>
    <col min="2567" max="2569" width="10.28515625" style="97" customWidth="1"/>
    <col min="2570" max="2570" width="10.85546875" style="97" customWidth="1"/>
    <col min="2571" max="2571" width="12.28515625" style="97" customWidth="1"/>
    <col min="2572" max="2574" width="12" style="97" customWidth="1"/>
    <col min="2575" max="2575" width="10.28515625" style="97" customWidth="1"/>
    <col min="2576" max="2576" width="11.28515625" style="97" customWidth="1"/>
    <col min="2577" max="2577" width="11" style="97" customWidth="1"/>
    <col min="2578" max="2813" width="9.140625" style="97"/>
    <col min="2814" max="2814" width="0" style="97" hidden="1" customWidth="1"/>
    <col min="2815" max="2815" width="26" style="97" customWidth="1"/>
    <col min="2816" max="2819" width="10.28515625" style="97" customWidth="1"/>
    <col min="2820" max="2820" width="11.140625" style="97" customWidth="1"/>
    <col min="2821" max="2821" width="11.28515625" style="97" customWidth="1"/>
    <col min="2822" max="2822" width="11.5703125" style="97" customWidth="1"/>
    <col min="2823" max="2825" width="10.28515625" style="97" customWidth="1"/>
    <col min="2826" max="2826" width="10.85546875" style="97" customWidth="1"/>
    <col min="2827" max="2827" width="12.28515625" style="97" customWidth="1"/>
    <col min="2828" max="2830" width="12" style="97" customWidth="1"/>
    <col min="2831" max="2831" width="10.28515625" style="97" customWidth="1"/>
    <col min="2832" max="2832" width="11.28515625" style="97" customWidth="1"/>
    <col min="2833" max="2833" width="11" style="97" customWidth="1"/>
    <col min="2834" max="3069" width="9.140625" style="97"/>
    <col min="3070" max="3070" width="0" style="97" hidden="1" customWidth="1"/>
    <col min="3071" max="3071" width="26" style="97" customWidth="1"/>
    <col min="3072" max="3075" width="10.28515625" style="97" customWidth="1"/>
    <col min="3076" max="3076" width="11.140625" style="97" customWidth="1"/>
    <col min="3077" max="3077" width="11.28515625" style="97" customWidth="1"/>
    <col min="3078" max="3078" width="11.5703125" style="97" customWidth="1"/>
    <col min="3079" max="3081" width="10.28515625" style="97" customWidth="1"/>
    <col min="3082" max="3082" width="10.85546875" style="97" customWidth="1"/>
    <col min="3083" max="3083" width="12.28515625" style="97" customWidth="1"/>
    <col min="3084" max="3086" width="12" style="97" customWidth="1"/>
    <col min="3087" max="3087" width="10.28515625" style="97" customWidth="1"/>
    <col min="3088" max="3088" width="11.28515625" style="97" customWidth="1"/>
    <col min="3089" max="3089" width="11" style="97" customWidth="1"/>
    <col min="3090" max="3325" width="9.140625" style="97"/>
    <col min="3326" max="3326" width="0" style="97" hidden="1" customWidth="1"/>
    <col min="3327" max="3327" width="26" style="97" customWidth="1"/>
    <col min="3328" max="3331" width="10.28515625" style="97" customWidth="1"/>
    <col min="3332" max="3332" width="11.140625" style="97" customWidth="1"/>
    <col min="3333" max="3333" width="11.28515625" style="97" customWidth="1"/>
    <col min="3334" max="3334" width="11.5703125" style="97" customWidth="1"/>
    <col min="3335" max="3337" width="10.28515625" style="97" customWidth="1"/>
    <col min="3338" max="3338" width="10.85546875" style="97" customWidth="1"/>
    <col min="3339" max="3339" width="12.28515625" style="97" customWidth="1"/>
    <col min="3340" max="3342" width="12" style="97" customWidth="1"/>
    <col min="3343" max="3343" width="10.28515625" style="97" customWidth="1"/>
    <col min="3344" max="3344" width="11.28515625" style="97" customWidth="1"/>
    <col min="3345" max="3345" width="11" style="97" customWidth="1"/>
    <col min="3346" max="3581" width="9.140625" style="97"/>
    <col min="3582" max="3582" width="0" style="97" hidden="1" customWidth="1"/>
    <col min="3583" max="3583" width="26" style="97" customWidth="1"/>
    <col min="3584" max="3587" width="10.28515625" style="97" customWidth="1"/>
    <col min="3588" max="3588" width="11.140625" style="97" customWidth="1"/>
    <col min="3589" max="3589" width="11.28515625" style="97" customWidth="1"/>
    <col min="3590" max="3590" width="11.5703125" style="97" customWidth="1"/>
    <col min="3591" max="3593" width="10.28515625" style="97" customWidth="1"/>
    <col min="3594" max="3594" width="10.85546875" style="97" customWidth="1"/>
    <col min="3595" max="3595" width="12.28515625" style="97" customWidth="1"/>
    <col min="3596" max="3598" width="12" style="97" customWidth="1"/>
    <col min="3599" max="3599" width="10.28515625" style="97" customWidth="1"/>
    <col min="3600" max="3600" width="11.28515625" style="97" customWidth="1"/>
    <col min="3601" max="3601" width="11" style="97" customWidth="1"/>
    <col min="3602" max="3837" width="9.140625" style="97"/>
    <col min="3838" max="3838" width="0" style="97" hidden="1" customWidth="1"/>
    <col min="3839" max="3839" width="26" style="97" customWidth="1"/>
    <col min="3840" max="3843" width="10.28515625" style="97" customWidth="1"/>
    <col min="3844" max="3844" width="11.140625" style="97" customWidth="1"/>
    <col min="3845" max="3845" width="11.28515625" style="97" customWidth="1"/>
    <col min="3846" max="3846" width="11.5703125" style="97" customWidth="1"/>
    <col min="3847" max="3849" width="10.28515625" style="97" customWidth="1"/>
    <col min="3850" max="3850" width="10.85546875" style="97" customWidth="1"/>
    <col min="3851" max="3851" width="12.28515625" style="97" customWidth="1"/>
    <col min="3852" max="3854" width="12" style="97" customWidth="1"/>
    <col min="3855" max="3855" width="10.28515625" style="97" customWidth="1"/>
    <col min="3856" max="3856" width="11.28515625" style="97" customWidth="1"/>
    <col min="3857" max="3857" width="11" style="97" customWidth="1"/>
    <col min="3858" max="4093" width="9.140625" style="97"/>
    <col min="4094" max="4094" width="0" style="97" hidden="1" customWidth="1"/>
    <col min="4095" max="4095" width="26" style="97" customWidth="1"/>
    <col min="4096" max="4099" width="10.28515625" style="97" customWidth="1"/>
    <col min="4100" max="4100" width="11.140625" style="97" customWidth="1"/>
    <col min="4101" max="4101" width="11.28515625" style="97" customWidth="1"/>
    <col min="4102" max="4102" width="11.5703125" style="97" customWidth="1"/>
    <col min="4103" max="4105" width="10.28515625" style="97" customWidth="1"/>
    <col min="4106" max="4106" width="10.85546875" style="97" customWidth="1"/>
    <col min="4107" max="4107" width="12.28515625" style="97" customWidth="1"/>
    <col min="4108" max="4110" width="12" style="97" customWidth="1"/>
    <col min="4111" max="4111" width="10.28515625" style="97" customWidth="1"/>
    <col min="4112" max="4112" width="11.28515625" style="97" customWidth="1"/>
    <col min="4113" max="4113" width="11" style="97" customWidth="1"/>
    <col min="4114" max="4349" width="9.140625" style="97"/>
    <col min="4350" max="4350" width="0" style="97" hidden="1" customWidth="1"/>
    <col min="4351" max="4351" width="26" style="97" customWidth="1"/>
    <col min="4352" max="4355" width="10.28515625" style="97" customWidth="1"/>
    <col min="4356" max="4356" width="11.140625" style="97" customWidth="1"/>
    <col min="4357" max="4357" width="11.28515625" style="97" customWidth="1"/>
    <col min="4358" max="4358" width="11.5703125" style="97" customWidth="1"/>
    <col min="4359" max="4361" width="10.28515625" style="97" customWidth="1"/>
    <col min="4362" max="4362" width="10.85546875" style="97" customWidth="1"/>
    <col min="4363" max="4363" width="12.28515625" style="97" customWidth="1"/>
    <col min="4364" max="4366" width="12" style="97" customWidth="1"/>
    <col min="4367" max="4367" width="10.28515625" style="97" customWidth="1"/>
    <col min="4368" max="4368" width="11.28515625" style="97" customWidth="1"/>
    <col min="4369" max="4369" width="11" style="97" customWidth="1"/>
    <col min="4370" max="4605" width="9.140625" style="97"/>
    <col min="4606" max="4606" width="0" style="97" hidden="1" customWidth="1"/>
    <col min="4607" max="4607" width="26" style="97" customWidth="1"/>
    <col min="4608" max="4611" width="10.28515625" style="97" customWidth="1"/>
    <col min="4612" max="4612" width="11.140625" style="97" customWidth="1"/>
    <col min="4613" max="4613" width="11.28515625" style="97" customWidth="1"/>
    <col min="4614" max="4614" width="11.5703125" style="97" customWidth="1"/>
    <col min="4615" max="4617" width="10.28515625" style="97" customWidth="1"/>
    <col min="4618" max="4618" width="10.85546875" style="97" customWidth="1"/>
    <col min="4619" max="4619" width="12.28515625" style="97" customWidth="1"/>
    <col min="4620" max="4622" width="12" style="97" customWidth="1"/>
    <col min="4623" max="4623" width="10.28515625" style="97" customWidth="1"/>
    <col min="4624" max="4624" width="11.28515625" style="97" customWidth="1"/>
    <col min="4625" max="4625" width="11" style="97" customWidth="1"/>
    <col min="4626" max="4861" width="9.140625" style="97"/>
    <col min="4862" max="4862" width="0" style="97" hidden="1" customWidth="1"/>
    <col min="4863" max="4863" width="26" style="97" customWidth="1"/>
    <col min="4864" max="4867" width="10.28515625" style="97" customWidth="1"/>
    <col min="4868" max="4868" width="11.140625" style="97" customWidth="1"/>
    <col min="4869" max="4869" width="11.28515625" style="97" customWidth="1"/>
    <col min="4870" max="4870" width="11.5703125" style="97" customWidth="1"/>
    <col min="4871" max="4873" width="10.28515625" style="97" customWidth="1"/>
    <col min="4874" max="4874" width="10.85546875" style="97" customWidth="1"/>
    <col min="4875" max="4875" width="12.28515625" style="97" customWidth="1"/>
    <col min="4876" max="4878" width="12" style="97" customWidth="1"/>
    <col min="4879" max="4879" width="10.28515625" style="97" customWidth="1"/>
    <col min="4880" max="4880" width="11.28515625" style="97" customWidth="1"/>
    <col min="4881" max="4881" width="11" style="97" customWidth="1"/>
    <col min="4882" max="5117" width="9.140625" style="97"/>
    <col min="5118" max="5118" width="0" style="97" hidden="1" customWidth="1"/>
    <col min="5119" max="5119" width="26" style="97" customWidth="1"/>
    <col min="5120" max="5123" width="10.28515625" style="97" customWidth="1"/>
    <col min="5124" max="5124" width="11.140625" style="97" customWidth="1"/>
    <col min="5125" max="5125" width="11.28515625" style="97" customWidth="1"/>
    <col min="5126" max="5126" width="11.5703125" style="97" customWidth="1"/>
    <col min="5127" max="5129" width="10.28515625" style="97" customWidth="1"/>
    <col min="5130" max="5130" width="10.85546875" style="97" customWidth="1"/>
    <col min="5131" max="5131" width="12.28515625" style="97" customWidth="1"/>
    <col min="5132" max="5134" width="12" style="97" customWidth="1"/>
    <col min="5135" max="5135" width="10.28515625" style="97" customWidth="1"/>
    <col min="5136" max="5136" width="11.28515625" style="97" customWidth="1"/>
    <col min="5137" max="5137" width="11" style="97" customWidth="1"/>
    <col min="5138" max="5373" width="9.140625" style="97"/>
    <col min="5374" max="5374" width="0" style="97" hidden="1" customWidth="1"/>
    <col min="5375" max="5375" width="26" style="97" customWidth="1"/>
    <col min="5376" max="5379" width="10.28515625" style="97" customWidth="1"/>
    <col min="5380" max="5380" width="11.140625" style="97" customWidth="1"/>
    <col min="5381" max="5381" width="11.28515625" style="97" customWidth="1"/>
    <col min="5382" max="5382" width="11.5703125" style="97" customWidth="1"/>
    <col min="5383" max="5385" width="10.28515625" style="97" customWidth="1"/>
    <col min="5386" max="5386" width="10.85546875" style="97" customWidth="1"/>
    <col min="5387" max="5387" width="12.28515625" style="97" customWidth="1"/>
    <col min="5388" max="5390" width="12" style="97" customWidth="1"/>
    <col min="5391" max="5391" width="10.28515625" style="97" customWidth="1"/>
    <col min="5392" max="5392" width="11.28515625" style="97" customWidth="1"/>
    <col min="5393" max="5393" width="11" style="97" customWidth="1"/>
    <col min="5394" max="5629" width="9.140625" style="97"/>
    <col min="5630" max="5630" width="0" style="97" hidden="1" customWidth="1"/>
    <col min="5631" max="5631" width="26" style="97" customWidth="1"/>
    <col min="5632" max="5635" width="10.28515625" style="97" customWidth="1"/>
    <col min="5636" max="5636" width="11.140625" style="97" customWidth="1"/>
    <col min="5637" max="5637" width="11.28515625" style="97" customWidth="1"/>
    <col min="5638" max="5638" width="11.5703125" style="97" customWidth="1"/>
    <col min="5639" max="5641" width="10.28515625" style="97" customWidth="1"/>
    <col min="5642" max="5642" width="10.85546875" style="97" customWidth="1"/>
    <col min="5643" max="5643" width="12.28515625" style="97" customWidth="1"/>
    <col min="5644" max="5646" width="12" style="97" customWidth="1"/>
    <col min="5647" max="5647" width="10.28515625" style="97" customWidth="1"/>
    <col min="5648" max="5648" width="11.28515625" style="97" customWidth="1"/>
    <col min="5649" max="5649" width="11" style="97" customWidth="1"/>
    <col min="5650" max="5885" width="9.140625" style="97"/>
    <col min="5886" max="5886" width="0" style="97" hidden="1" customWidth="1"/>
    <col min="5887" max="5887" width="26" style="97" customWidth="1"/>
    <col min="5888" max="5891" width="10.28515625" style="97" customWidth="1"/>
    <col min="5892" max="5892" width="11.140625" style="97" customWidth="1"/>
    <col min="5893" max="5893" width="11.28515625" style="97" customWidth="1"/>
    <col min="5894" max="5894" width="11.5703125" style="97" customWidth="1"/>
    <col min="5895" max="5897" width="10.28515625" style="97" customWidth="1"/>
    <col min="5898" max="5898" width="10.85546875" style="97" customWidth="1"/>
    <col min="5899" max="5899" width="12.28515625" style="97" customWidth="1"/>
    <col min="5900" max="5902" width="12" style="97" customWidth="1"/>
    <col min="5903" max="5903" width="10.28515625" style="97" customWidth="1"/>
    <col min="5904" max="5904" width="11.28515625" style="97" customWidth="1"/>
    <col min="5905" max="5905" width="11" style="97" customWidth="1"/>
    <col min="5906" max="6141" width="9.140625" style="97"/>
    <col min="6142" max="6142" width="0" style="97" hidden="1" customWidth="1"/>
    <col min="6143" max="6143" width="26" style="97" customWidth="1"/>
    <col min="6144" max="6147" width="10.28515625" style="97" customWidth="1"/>
    <col min="6148" max="6148" width="11.140625" style="97" customWidth="1"/>
    <col min="6149" max="6149" width="11.28515625" style="97" customWidth="1"/>
    <col min="6150" max="6150" width="11.5703125" style="97" customWidth="1"/>
    <col min="6151" max="6153" width="10.28515625" style="97" customWidth="1"/>
    <col min="6154" max="6154" width="10.85546875" style="97" customWidth="1"/>
    <col min="6155" max="6155" width="12.28515625" style="97" customWidth="1"/>
    <col min="6156" max="6158" width="12" style="97" customWidth="1"/>
    <col min="6159" max="6159" width="10.28515625" style="97" customWidth="1"/>
    <col min="6160" max="6160" width="11.28515625" style="97" customWidth="1"/>
    <col min="6161" max="6161" width="11" style="97" customWidth="1"/>
    <col min="6162" max="6397" width="9.140625" style="97"/>
    <col min="6398" max="6398" width="0" style="97" hidden="1" customWidth="1"/>
    <col min="6399" max="6399" width="26" style="97" customWidth="1"/>
    <col min="6400" max="6403" width="10.28515625" style="97" customWidth="1"/>
    <col min="6404" max="6404" width="11.140625" style="97" customWidth="1"/>
    <col min="6405" max="6405" width="11.28515625" style="97" customWidth="1"/>
    <col min="6406" max="6406" width="11.5703125" style="97" customWidth="1"/>
    <col min="6407" max="6409" width="10.28515625" style="97" customWidth="1"/>
    <col min="6410" max="6410" width="10.85546875" style="97" customWidth="1"/>
    <col min="6411" max="6411" width="12.28515625" style="97" customWidth="1"/>
    <col min="6412" max="6414" width="12" style="97" customWidth="1"/>
    <col min="6415" max="6415" width="10.28515625" style="97" customWidth="1"/>
    <col min="6416" max="6416" width="11.28515625" style="97" customWidth="1"/>
    <col min="6417" max="6417" width="11" style="97" customWidth="1"/>
    <col min="6418" max="6653" width="9.140625" style="97"/>
    <col min="6654" max="6654" width="0" style="97" hidden="1" customWidth="1"/>
    <col min="6655" max="6655" width="26" style="97" customWidth="1"/>
    <col min="6656" max="6659" width="10.28515625" style="97" customWidth="1"/>
    <col min="6660" max="6660" width="11.140625" style="97" customWidth="1"/>
    <col min="6661" max="6661" width="11.28515625" style="97" customWidth="1"/>
    <col min="6662" max="6662" width="11.5703125" style="97" customWidth="1"/>
    <col min="6663" max="6665" width="10.28515625" style="97" customWidth="1"/>
    <col min="6666" max="6666" width="10.85546875" style="97" customWidth="1"/>
    <col min="6667" max="6667" width="12.28515625" style="97" customWidth="1"/>
    <col min="6668" max="6670" width="12" style="97" customWidth="1"/>
    <col min="6671" max="6671" width="10.28515625" style="97" customWidth="1"/>
    <col min="6672" max="6672" width="11.28515625" style="97" customWidth="1"/>
    <col min="6673" max="6673" width="11" style="97" customWidth="1"/>
    <col min="6674" max="6909" width="9.140625" style="97"/>
    <col min="6910" max="6910" width="0" style="97" hidden="1" customWidth="1"/>
    <col min="6911" max="6911" width="26" style="97" customWidth="1"/>
    <col min="6912" max="6915" width="10.28515625" style="97" customWidth="1"/>
    <col min="6916" max="6916" width="11.140625" style="97" customWidth="1"/>
    <col min="6917" max="6917" width="11.28515625" style="97" customWidth="1"/>
    <col min="6918" max="6918" width="11.5703125" style="97" customWidth="1"/>
    <col min="6919" max="6921" width="10.28515625" style="97" customWidth="1"/>
    <col min="6922" max="6922" width="10.85546875" style="97" customWidth="1"/>
    <col min="6923" max="6923" width="12.28515625" style="97" customWidth="1"/>
    <col min="6924" max="6926" width="12" style="97" customWidth="1"/>
    <col min="6927" max="6927" width="10.28515625" style="97" customWidth="1"/>
    <col min="6928" max="6928" width="11.28515625" style="97" customWidth="1"/>
    <col min="6929" max="6929" width="11" style="97" customWidth="1"/>
    <col min="6930" max="7165" width="9.140625" style="97"/>
    <col min="7166" max="7166" width="0" style="97" hidden="1" customWidth="1"/>
    <col min="7167" max="7167" width="26" style="97" customWidth="1"/>
    <col min="7168" max="7171" width="10.28515625" style="97" customWidth="1"/>
    <col min="7172" max="7172" width="11.140625" style="97" customWidth="1"/>
    <col min="7173" max="7173" width="11.28515625" style="97" customWidth="1"/>
    <col min="7174" max="7174" width="11.5703125" style="97" customWidth="1"/>
    <col min="7175" max="7177" width="10.28515625" style="97" customWidth="1"/>
    <col min="7178" max="7178" width="10.85546875" style="97" customWidth="1"/>
    <col min="7179" max="7179" width="12.28515625" style="97" customWidth="1"/>
    <col min="7180" max="7182" width="12" style="97" customWidth="1"/>
    <col min="7183" max="7183" width="10.28515625" style="97" customWidth="1"/>
    <col min="7184" max="7184" width="11.28515625" style="97" customWidth="1"/>
    <col min="7185" max="7185" width="11" style="97" customWidth="1"/>
    <col min="7186" max="7421" width="9.140625" style="97"/>
    <col min="7422" max="7422" width="0" style="97" hidden="1" customWidth="1"/>
    <col min="7423" max="7423" width="26" style="97" customWidth="1"/>
    <col min="7424" max="7427" width="10.28515625" style="97" customWidth="1"/>
    <col min="7428" max="7428" width="11.140625" style="97" customWidth="1"/>
    <col min="7429" max="7429" width="11.28515625" style="97" customWidth="1"/>
    <col min="7430" max="7430" width="11.5703125" style="97" customWidth="1"/>
    <col min="7431" max="7433" width="10.28515625" style="97" customWidth="1"/>
    <col min="7434" max="7434" width="10.85546875" style="97" customWidth="1"/>
    <col min="7435" max="7435" width="12.28515625" style="97" customWidth="1"/>
    <col min="7436" max="7438" width="12" style="97" customWidth="1"/>
    <col min="7439" max="7439" width="10.28515625" style="97" customWidth="1"/>
    <col min="7440" max="7440" width="11.28515625" style="97" customWidth="1"/>
    <col min="7441" max="7441" width="11" style="97" customWidth="1"/>
    <col min="7442" max="7677" width="9.140625" style="97"/>
    <col min="7678" max="7678" width="0" style="97" hidden="1" customWidth="1"/>
    <col min="7679" max="7679" width="26" style="97" customWidth="1"/>
    <col min="7680" max="7683" width="10.28515625" style="97" customWidth="1"/>
    <col min="7684" max="7684" width="11.140625" style="97" customWidth="1"/>
    <col min="7685" max="7685" width="11.28515625" style="97" customWidth="1"/>
    <col min="7686" max="7686" width="11.5703125" style="97" customWidth="1"/>
    <col min="7687" max="7689" width="10.28515625" style="97" customWidth="1"/>
    <col min="7690" max="7690" width="10.85546875" style="97" customWidth="1"/>
    <col min="7691" max="7691" width="12.28515625" style="97" customWidth="1"/>
    <col min="7692" max="7694" width="12" style="97" customWidth="1"/>
    <col min="7695" max="7695" width="10.28515625" style="97" customWidth="1"/>
    <col min="7696" max="7696" width="11.28515625" style="97" customWidth="1"/>
    <col min="7697" max="7697" width="11" style="97" customWidth="1"/>
    <col min="7698" max="7933" width="9.140625" style="97"/>
    <col min="7934" max="7934" width="0" style="97" hidden="1" customWidth="1"/>
    <col min="7935" max="7935" width="26" style="97" customWidth="1"/>
    <col min="7936" max="7939" width="10.28515625" style="97" customWidth="1"/>
    <col min="7940" max="7940" width="11.140625" style="97" customWidth="1"/>
    <col min="7941" max="7941" width="11.28515625" style="97" customWidth="1"/>
    <col min="7942" max="7942" width="11.5703125" style="97" customWidth="1"/>
    <col min="7943" max="7945" width="10.28515625" style="97" customWidth="1"/>
    <col min="7946" max="7946" width="10.85546875" style="97" customWidth="1"/>
    <col min="7947" max="7947" width="12.28515625" style="97" customWidth="1"/>
    <col min="7948" max="7950" width="12" style="97" customWidth="1"/>
    <col min="7951" max="7951" width="10.28515625" style="97" customWidth="1"/>
    <col min="7952" max="7952" width="11.28515625" style="97" customWidth="1"/>
    <col min="7953" max="7953" width="11" style="97" customWidth="1"/>
    <col min="7954" max="8189" width="9.140625" style="97"/>
    <col min="8190" max="8190" width="0" style="97" hidden="1" customWidth="1"/>
    <col min="8191" max="8191" width="26" style="97" customWidth="1"/>
    <col min="8192" max="8195" width="10.28515625" style="97" customWidth="1"/>
    <col min="8196" max="8196" width="11.140625" style="97" customWidth="1"/>
    <col min="8197" max="8197" width="11.28515625" style="97" customWidth="1"/>
    <col min="8198" max="8198" width="11.5703125" style="97" customWidth="1"/>
    <col min="8199" max="8201" width="10.28515625" style="97" customWidth="1"/>
    <col min="8202" max="8202" width="10.85546875" style="97" customWidth="1"/>
    <col min="8203" max="8203" width="12.28515625" style="97" customWidth="1"/>
    <col min="8204" max="8206" width="12" style="97" customWidth="1"/>
    <col min="8207" max="8207" width="10.28515625" style="97" customWidth="1"/>
    <col min="8208" max="8208" width="11.28515625" style="97" customWidth="1"/>
    <col min="8209" max="8209" width="11" style="97" customWidth="1"/>
    <col min="8210" max="8445" width="9.140625" style="97"/>
    <col min="8446" max="8446" width="0" style="97" hidden="1" customWidth="1"/>
    <col min="8447" max="8447" width="26" style="97" customWidth="1"/>
    <col min="8448" max="8451" width="10.28515625" style="97" customWidth="1"/>
    <col min="8452" max="8452" width="11.140625" style="97" customWidth="1"/>
    <col min="8453" max="8453" width="11.28515625" style="97" customWidth="1"/>
    <col min="8454" max="8454" width="11.5703125" style="97" customWidth="1"/>
    <col min="8455" max="8457" width="10.28515625" style="97" customWidth="1"/>
    <col min="8458" max="8458" width="10.85546875" style="97" customWidth="1"/>
    <col min="8459" max="8459" width="12.28515625" style="97" customWidth="1"/>
    <col min="8460" max="8462" width="12" style="97" customWidth="1"/>
    <col min="8463" max="8463" width="10.28515625" style="97" customWidth="1"/>
    <col min="8464" max="8464" width="11.28515625" style="97" customWidth="1"/>
    <col min="8465" max="8465" width="11" style="97" customWidth="1"/>
    <col min="8466" max="8701" width="9.140625" style="97"/>
    <col min="8702" max="8702" width="0" style="97" hidden="1" customWidth="1"/>
    <col min="8703" max="8703" width="26" style="97" customWidth="1"/>
    <col min="8704" max="8707" width="10.28515625" style="97" customWidth="1"/>
    <col min="8708" max="8708" width="11.140625" style="97" customWidth="1"/>
    <col min="8709" max="8709" width="11.28515625" style="97" customWidth="1"/>
    <col min="8710" max="8710" width="11.5703125" style="97" customWidth="1"/>
    <col min="8711" max="8713" width="10.28515625" style="97" customWidth="1"/>
    <col min="8714" max="8714" width="10.85546875" style="97" customWidth="1"/>
    <col min="8715" max="8715" width="12.28515625" style="97" customWidth="1"/>
    <col min="8716" max="8718" width="12" style="97" customWidth="1"/>
    <col min="8719" max="8719" width="10.28515625" style="97" customWidth="1"/>
    <col min="8720" max="8720" width="11.28515625" style="97" customWidth="1"/>
    <col min="8721" max="8721" width="11" style="97" customWidth="1"/>
    <col min="8722" max="8957" width="9.140625" style="97"/>
    <col min="8958" max="8958" width="0" style="97" hidden="1" customWidth="1"/>
    <col min="8959" max="8959" width="26" style="97" customWidth="1"/>
    <col min="8960" max="8963" width="10.28515625" style="97" customWidth="1"/>
    <col min="8964" max="8964" width="11.140625" style="97" customWidth="1"/>
    <col min="8965" max="8965" width="11.28515625" style="97" customWidth="1"/>
    <col min="8966" max="8966" width="11.5703125" style="97" customWidth="1"/>
    <col min="8967" max="8969" width="10.28515625" style="97" customWidth="1"/>
    <col min="8970" max="8970" width="10.85546875" style="97" customWidth="1"/>
    <col min="8971" max="8971" width="12.28515625" style="97" customWidth="1"/>
    <col min="8972" max="8974" width="12" style="97" customWidth="1"/>
    <col min="8975" max="8975" width="10.28515625" style="97" customWidth="1"/>
    <col min="8976" max="8976" width="11.28515625" style="97" customWidth="1"/>
    <col min="8977" max="8977" width="11" style="97" customWidth="1"/>
    <col min="8978" max="9213" width="9.140625" style="97"/>
    <col min="9214" max="9214" width="0" style="97" hidden="1" customWidth="1"/>
    <col min="9215" max="9215" width="26" style="97" customWidth="1"/>
    <col min="9216" max="9219" width="10.28515625" style="97" customWidth="1"/>
    <col min="9220" max="9220" width="11.140625" style="97" customWidth="1"/>
    <col min="9221" max="9221" width="11.28515625" style="97" customWidth="1"/>
    <col min="9222" max="9222" width="11.5703125" style="97" customWidth="1"/>
    <col min="9223" max="9225" width="10.28515625" style="97" customWidth="1"/>
    <col min="9226" max="9226" width="10.85546875" style="97" customWidth="1"/>
    <col min="9227" max="9227" width="12.28515625" style="97" customWidth="1"/>
    <col min="9228" max="9230" width="12" style="97" customWidth="1"/>
    <col min="9231" max="9231" width="10.28515625" style="97" customWidth="1"/>
    <col min="9232" max="9232" width="11.28515625" style="97" customWidth="1"/>
    <col min="9233" max="9233" width="11" style="97" customWidth="1"/>
    <col min="9234" max="9469" width="9.140625" style="97"/>
    <col min="9470" max="9470" width="0" style="97" hidden="1" customWidth="1"/>
    <col min="9471" max="9471" width="26" style="97" customWidth="1"/>
    <col min="9472" max="9475" width="10.28515625" style="97" customWidth="1"/>
    <col min="9476" max="9476" width="11.140625" style="97" customWidth="1"/>
    <col min="9477" max="9477" width="11.28515625" style="97" customWidth="1"/>
    <col min="9478" max="9478" width="11.5703125" style="97" customWidth="1"/>
    <col min="9479" max="9481" width="10.28515625" style="97" customWidth="1"/>
    <col min="9482" max="9482" width="10.85546875" style="97" customWidth="1"/>
    <col min="9483" max="9483" width="12.28515625" style="97" customWidth="1"/>
    <col min="9484" max="9486" width="12" style="97" customWidth="1"/>
    <col min="9487" max="9487" width="10.28515625" style="97" customWidth="1"/>
    <col min="9488" max="9488" width="11.28515625" style="97" customWidth="1"/>
    <col min="9489" max="9489" width="11" style="97" customWidth="1"/>
    <col min="9490" max="9725" width="9.140625" style="97"/>
    <col min="9726" max="9726" width="0" style="97" hidden="1" customWidth="1"/>
    <col min="9727" max="9727" width="26" style="97" customWidth="1"/>
    <col min="9728" max="9731" width="10.28515625" style="97" customWidth="1"/>
    <col min="9732" max="9732" width="11.140625" style="97" customWidth="1"/>
    <col min="9733" max="9733" width="11.28515625" style="97" customWidth="1"/>
    <col min="9734" max="9734" width="11.5703125" style="97" customWidth="1"/>
    <col min="9735" max="9737" width="10.28515625" style="97" customWidth="1"/>
    <col min="9738" max="9738" width="10.85546875" style="97" customWidth="1"/>
    <col min="9739" max="9739" width="12.28515625" style="97" customWidth="1"/>
    <col min="9740" max="9742" width="12" style="97" customWidth="1"/>
    <col min="9743" max="9743" width="10.28515625" style="97" customWidth="1"/>
    <col min="9744" max="9744" width="11.28515625" style="97" customWidth="1"/>
    <col min="9745" max="9745" width="11" style="97" customWidth="1"/>
    <col min="9746" max="9981" width="9.140625" style="97"/>
    <col min="9982" max="9982" width="0" style="97" hidden="1" customWidth="1"/>
    <col min="9983" max="9983" width="26" style="97" customWidth="1"/>
    <col min="9984" max="9987" width="10.28515625" style="97" customWidth="1"/>
    <col min="9988" max="9988" width="11.140625" style="97" customWidth="1"/>
    <col min="9989" max="9989" width="11.28515625" style="97" customWidth="1"/>
    <col min="9990" max="9990" width="11.5703125" style="97" customWidth="1"/>
    <col min="9991" max="9993" width="10.28515625" style="97" customWidth="1"/>
    <col min="9994" max="9994" width="10.85546875" style="97" customWidth="1"/>
    <col min="9995" max="9995" width="12.28515625" style="97" customWidth="1"/>
    <col min="9996" max="9998" width="12" style="97" customWidth="1"/>
    <col min="9999" max="9999" width="10.28515625" style="97" customWidth="1"/>
    <col min="10000" max="10000" width="11.28515625" style="97" customWidth="1"/>
    <col min="10001" max="10001" width="11" style="97" customWidth="1"/>
    <col min="10002" max="10237" width="9.140625" style="97"/>
    <col min="10238" max="10238" width="0" style="97" hidden="1" customWidth="1"/>
    <col min="10239" max="10239" width="26" style="97" customWidth="1"/>
    <col min="10240" max="10243" width="10.28515625" style="97" customWidth="1"/>
    <col min="10244" max="10244" width="11.140625" style="97" customWidth="1"/>
    <col min="10245" max="10245" width="11.28515625" style="97" customWidth="1"/>
    <col min="10246" max="10246" width="11.5703125" style="97" customWidth="1"/>
    <col min="10247" max="10249" width="10.28515625" style="97" customWidth="1"/>
    <col min="10250" max="10250" width="10.85546875" style="97" customWidth="1"/>
    <col min="10251" max="10251" width="12.28515625" style="97" customWidth="1"/>
    <col min="10252" max="10254" width="12" style="97" customWidth="1"/>
    <col min="10255" max="10255" width="10.28515625" style="97" customWidth="1"/>
    <col min="10256" max="10256" width="11.28515625" style="97" customWidth="1"/>
    <col min="10257" max="10257" width="11" style="97" customWidth="1"/>
    <col min="10258" max="10493" width="9.140625" style="97"/>
    <col min="10494" max="10494" width="0" style="97" hidden="1" customWidth="1"/>
    <col min="10495" max="10495" width="26" style="97" customWidth="1"/>
    <col min="10496" max="10499" width="10.28515625" style="97" customWidth="1"/>
    <col min="10500" max="10500" width="11.140625" style="97" customWidth="1"/>
    <col min="10501" max="10501" width="11.28515625" style="97" customWidth="1"/>
    <col min="10502" max="10502" width="11.5703125" style="97" customWidth="1"/>
    <col min="10503" max="10505" width="10.28515625" style="97" customWidth="1"/>
    <col min="10506" max="10506" width="10.85546875" style="97" customWidth="1"/>
    <col min="10507" max="10507" width="12.28515625" style="97" customWidth="1"/>
    <col min="10508" max="10510" width="12" style="97" customWidth="1"/>
    <col min="10511" max="10511" width="10.28515625" style="97" customWidth="1"/>
    <col min="10512" max="10512" width="11.28515625" style="97" customWidth="1"/>
    <col min="10513" max="10513" width="11" style="97" customWidth="1"/>
    <col min="10514" max="10749" width="9.140625" style="97"/>
    <col min="10750" max="10750" width="0" style="97" hidden="1" customWidth="1"/>
    <col min="10751" max="10751" width="26" style="97" customWidth="1"/>
    <col min="10752" max="10755" width="10.28515625" style="97" customWidth="1"/>
    <col min="10756" max="10756" width="11.140625" style="97" customWidth="1"/>
    <col min="10757" max="10757" width="11.28515625" style="97" customWidth="1"/>
    <col min="10758" max="10758" width="11.5703125" style="97" customWidth="1"/>
    <col min="10759" max="10761" width="10.28515625" style="97" customWidth="1"/>
    <col min="10762" max="10762" width="10.85546875" style="97" customWidth="1"/>
    <col min="10763" max="10763" width="12.28515625" style="97" customWidth="1"/>
    <col min="10764" max="10766" width="12" style="97" customWidth="1"/>
    <col min="10767" max="10767" width="10.28515625" style="97" customWidth="1"/>
    <col min="10768" max="10768" width="11.28515625" style="97" customWidth="1"/>
    <col min="10769" max="10769" width="11" style="97" customWidth="1"/>
    <col min="10770" max="11005" width="9.140625" style="97"/>
    <col min="11006" max="11006" width="0" style="97" hidden="1" customWidth="1"/>
    <col min="11007" max="11007" width="26" style="97" customWidth="1"/>
    <col min="11008" max="11011" width="10.28515625" style="97" customWidth="1"/>
    <col min="11012" max="11012" width="11.140625" style="97" customWidth="1"/>
    <col min="11013" max="11013" width="11.28515625" style="97" customWidth="1"/>
    <col min="11014" max="11014" width="11.5703125" style="97" customWidth="1"/>
    <col min="11015" max="11017" width="10.28515625" style="97" customWidth="1"/>
    <col min="11018" max="11018" width="10.85546875" style="97" customWidth="1"/>
    <col min="11019" max="11019" width="12.28515625" style="97" customWidth="1"/>
    <col min="11020" max="11022" width="12" style="97" customWidth="1"/>
    <col min="11023" max="11023" width="10.28515625" style="97" customWidth="1"/>
    <col min="11024" max="11024" width="11.28515625" style="97" customWidth="1"/>
    <col min="11025" max="11025" width="11" style="97" customWidth="1"/>
    <col min="11026" max="11261" width="9.140625" style="97"/>
    <col min="11262" max="11262" width="0" style="97" hidden="1" customWidth="1"/>
    <col min="11263" max="11263" width="26" style="97" customWidth="1"/>
    <col min="11264" max="11267" width="10.28515625" style="97" customWidth="1"/>
    <col min="11268" max="11268" width="11.140625" style="97" customWidth="1"/>
    <col min="11269" max="11269" width="11.28515625" style="97" customWidth="1"/>
    <col min="11270" max="11270" width="11.5703125" style="97" customWidth="1"/>
    <col min="11271" max="11273" width="10.28515625" style="97" customWidth="1"/>
    <col min="11274" max="11274" width="10.85546875" style="97" customWidth="1"/>
    <col min="11275" max="11275" width="12.28515625" style="97" customWidth="1"/>
    <col min="11276" max="11278" width="12" style="97" customWidth="1"/>
    <col min="11279" max="11279" width="10.28515625" style="97" customWidth="1"/>
    <col min="11280" max="11280" width="11.28515625" style="97" customWidth="1"/>
    <col min="11281" max="11281" width="11" style="97" customWidth="1"/>
    <col min="11282" max="11517" width="9.140625" style="97"/>
    <col min="11518" max="11518" width="0" style="97" hidden="1" customWidth="1"/>
    <col min="11519" max="11519" width="26" style="97" customWidth="1"/>
    <col min="11520" max="11523" width="10.28515625" style="97" customWidth="1"/>
    <col min="11524" max="11524" width="11.140625" style="97" customWidth="1"/>
    <col min="11525" max="11525" width="11.28515625" style="97" customWidth="1"/>
    <col min="11526" max="11526" width="11.5703125" style="97" customWidth="1"/>
    <col min="11527" max="11529" width="10.28515625" style="97" customWidth="1"/>
    <col min="11530" max="11530" width="10.85546875" style="97" customWidth="1"/>
    <col min="11531" max="11531" width="12.28515625" style="97" customWidth="1"/>
    <col min="11532" max="11534" width="12" style="97" customWidth="1"/>
    <col min="11535" max="11535" width="10.28515625" style="97" customWidth="1"/>
    <col min="11536" max="11536" width="11.28515625" style="97" customWidth="1"/>
    <col min="11537" max="11537" width="11" style="97" customWidth="1"/>
    <col min="11538" max="11773" width="9.140625" style="97"/>
    <col min="11774" max="11774" width="0" style="97" hidden="1" customWidth="1"/>
    <col min="11775" max="11775" width="26" style="97" customWidth="1"/>
    <col min="11776" max="11779" width="10.28515625" style="97" customWidth="1"/>
    <col min="11780" max="11780" width="11.140625" style="97" customWidth="1"/>
    <col min="11781" max="11781" width="11.28515625" style="97" customWidth="1"/>
    <col min="11782" max="11782" width="11.5703125" style="97" customWidth="1"/>
    <col min="11783" max="11785" width="10.28515625" style="97" customWidth="1"/>
    <col min="11786" max="11786" width="10.85546875" style="97" customWidth="1"/>
    <col min="11787" max="11787" width="12.28515625" style="97" customWidth="1"/>
    <col min="11788" max="11790" width="12" style="97" customWidth="1"/>
    <col min="11791" max="11791" width="10.28515625" style="97" customWidth="1"/>
    <col min="11792" max="11792" width="11.28515625" style="97" customWidth="1"/>
    <col min="11793" max="11793" width="11" style="97" customWidth="1"/>
    <col min="11794" max="12029" width="9.140625" style="97"/>
    <col min="12030" max="12030" width="0" style="97" hidden="1" customWidth="1"/>
    <col min="12031" max="12031" width="26" style="97" customWidth="1"/>
    <col min="12032" max="12035" width="10.28515625" style="97" customWidth="1"/>
    <col min="12036" max="12036" width="11.140625" style="97" customWidth="1"/>
    <col min="12037" max="12037" width="11.28515625" style="97" customWidth="1"/>
    <col min="12038" max="12038" width="11.5703125" style="97" customWidth="1"/>
    <col min="12039" max="12041" width="10.28515625" style="97" customWidth="1"/>
    <col min="12042" max="12042" width="10.85546875" style="97" customWidth="1"/>
    <col min="12043" max="12043" width="12.28515625" style="97" customWidth="1"/>
    <col min="12044" max="12046" width="12" style="97" customWidth="1"/>
    <col min="12047" max="12047" width="10.28515625" style="97" customWidth="1"/>
    <col min="12048" max="12048" width="11.28515625" style="97" customWidth="1"/>
    <col min="12049" max="12049" width="11" style="97" customWidth="1"/>
    <col min="12050" max="12285" width="9.140625" style="97"/>
    <col min="12286" max="12286" width="0" style="97" hidden="1" customWidth="1"/>
    <col min="12287" max="12287" width="26" style="97" customWidth="1"/>
    <col min="12288" max="12291" width="10.28515625" style="97" customWidth="1"/>
    <col min="12292" max="12292" width="11.140625" style="97" customWidth="1"/>
    <col min="12293" max="12293" width="11.28515625" style="97" customWidth="1"/>
    <col min="12294" max="12294" width="11.5703125" style="97" customWidth="1"/>
    <col min="12295" max="12297" width="10.28515625" style="97" customWidth="1"/>
    <col min="12298" max="12298" width="10.85546875" style="97" customWidth="1"/>
    <col min="12299" max="12299" width="12.28515625" style="97" customWidth="1"/>
    <col min="12300" max="12302" width="12" style="97" customWidth="1"/>
    <col min="12303" max="12303" width="10.28515625" style="97" customWidth="1"/>
    <col min="12304" max="12304" width="11.28515625" style="97" customWidth="1"/>
    <col min="12305" max="12305" width="11" style="97" customWidth="1"/>
    <col min="12306" max="12541" width="9.140625" style="97"/>
    <col min="12542" max="12542" width="0" style="97" hidden="1" customWidth="1"/>
    <col min="12543" max="12543" width="26" style="97" customWidth="1"/>
    <col min="12544" max="12547" width="10.28515625" style="97" customWidth="1"/>
    <col min="12548" max="12548" width="11.140625" style="97" customWidth="1"/>
    <col min="12549" max="12549" width="11.28515625" style="97" customWidth="1"/>
    <col min="12550" max="12550" width="11.5703125" style="97" customWidth="1"/>
    <col min="12551" max="12553" width="10.28515625" style="97" customWidth="1"/>
    <col min="12554" max="12554" width="10.85546875" style="97" customWidth="1"/>
    <col min="12555" max="12555" width="12.28515625" style="97" customWidth="1"/>
    <col min="12556" max="12558" width="12" style="97" customWidth="1"/>
    <col min="12559" max="12559" width="10.28515625" style="97" customWidth="1"/>
    <col min="12560" max="12560" width="11.28515625" style="97" customWidth="1"/>
    <col min="12561" max="12561" width="11" style="97" customWidth="1"/>
    <col min="12562" max="12797" width="9.140625" style="97"/>
    <col min="12798" max="12798" width="0" style="97" hidden="1" customWidth="1"/>
    <col min="12799" max="12799" width="26" style="97" customWidth="1"/>
    <col min="12800" max="12803" width="10.28515625" style="97" customWidth="1"/>
    <col min="12804" max="12804" width="11.140625" style="97" customWidth="1"/>
    <col min="12805" max="12805" width="11.28515625" style="97" customWidth="1"/>
    <col min="12806" max="12806" width="11.5703125" style="97" customWidth="1"/>
    <col min="12807" max="12809" width="10.28515625" style="97" customWidth="1"/>
    <col min="12810" max="12810" width="10.85546875" style="97" customWidth="1"/>
    <col min="12811" max="12811" width="12.28515625" style="97" customWidth="1"/>
    <col min="12812" max="12814" width="12" style="97" customWidth="1"/>
    <col min="12815" max="12815" width="10.28515625" style="97" customWidth="1"/>
    <col min="12816" max="12816" width="11.28515625" style="97" customWidth="1"/>
    <col min="12817" max="12817" width="11" style="97" customWidth="1"/>
    <col min="12818" max="13053" width="9.140625" style="97"/>
    <col min="13054" max="13054" width="0" style="97" hidden="1" customWidth="1"/>
    <col min="13055" max="13055" width="26" style="97" customWidth="1"/>
    <col min="13056" max="13059" width="10.28515625" style="97" customWidth="1"/>
    <col min="13060" max="13060" width="11.140625" style="97" customWidth="1"/>
    <col min="13061" max="13061" width="11.28515625" style="97" customWidth="1"/>
    <col min="13062" max="13062" width="11.5703125" style="97" customWidth="1"/>
    <col min="13063" max="13065" width="10.28515625" style="97" customWidth="1"/>
    <col min="13066" max="13066" width="10.85546875" style="97" customWidth="1"/>
    <col min="13067" max="13067" width="12.28515625" style="97" customWidth="1"/>
    <col min="13068" max="13070" width="12" style="97" customWidth="1"/>
    <col min="13071" max="13071" width="10.28515625" style="97" customWidth="1"/>
    <col min="13072" max="13072" width="11.28515625" style="97" customWidth="1"/>
    <col min="13073" max="13073" width="11" style="97" customWidth="1"/>
    <col min="13074" max="13309" width="9.140625" style="97"/>
    <col min="13310" max="13310" width="0" style="97" hidden="1" customWidth="1"/>
    <col min="13311" max="13311" width="26" style="97" customWidth="1"/>
    <col min="13312" max="13315" width="10.28515625" style="97" customWidth="1"/>
    <col min="13316" max="13316" width="11.140625" style="97" customWidth="1"/>
    <col min="13317" max="13317" width="11.28515625" style="97" customWidth="1"/>
    <col min="13318" max="13318" width="11.5703125" style="97" customWidth="1"/>
    <col min="13319" max="13321" width="10.28515625" style="97" customWidth="1"/>
    <col min="13322" max="13322" width="10.85546875" style="97" customWidth="1"/>
    <col min="13323" max="13323" width="12.28515625" style="97" customWidth="1"/>
    <col min="13324" max="13326" width="12" style="97" customWidth="1"/>
    <col min="13327" max="13327" width="10.28515625" style="97" customWidth="1"/>
    <col min="13328" max="13328" width="11.28515625" style="97" customWidth="1"/>
    <col min="13329" max="13329" width="11" style="97" customWidth="1"/>
    <col min="13330" max="13565" width="9.140625" style="97"/>
    <col min="13566" max="13566" width="0" style="97" hidden="1" customWidth="1"/>
    <col min="13567" max="13567" width="26" style="97" customWidth="1"/>
    <col min="13568" max="13571" width="10.28515625" style="97" customWidth="1"/>
    <col min="13572" max="13572" width="11.140625" style="97" customWidth="1"/>
    <col min="13573" max="13573" width="11.28515625" style="97" customWidth="1"/>
    <col min="13574" max="13574" width="11.5703125" style="97" customWidth="1"/>
    <col min="13575" max="13577" width="10.28515625" style="97" customWidth="1"/>
    <col min="13578" max="13578" width="10.85546875" style="97" customWidth="1"/>
    <col min="13579" max="13579" width="12.28515625" style="97" customWidth="1"/>
    <col min="13580" max="13582" width="12" style="97" customWidth="1"/>
    <col min="13583" max="13583" width="10.28515625" style="97" customWidth="1"/>
    <col min="13584" max="13584" width="11.28515625" style="97" customWidth="1"/>
    <col min="13585" max="13585" width="11" style="97" customWidth="1"/>
    <col min="13586" max="13821" width="9.140625" style="97"/>
    <col min="13822" max="13822" width="0" style="97" hidden="1" customWidth="1"/>
    <col min="13823" max="13823" width="26" style="97" customWidth="1"/>
    <col min="13824" max="13827" width="10.28515625" style="97" customWidth="1"/>
    <col min="13828" max="13828" width="11.140625" style="97" customWidth="1"/>
    <col min="13829" max="13829" width="11.28515625" style="97" customWidth="1"/>
    <col min="13830" max="13830" width="11.5703125" style="97" customWidth="1"/>
    <col min="13831" max="13833" width="10.28515625" style="97" customWidth="1"/>
    <col min="13834" max="13834" width="10.85546875" style="97" customWidth="1"/>
    <col min="13835" max="13835" width="12.28515625" style="97" customWidth="1"/>
    <col min="13836" max="13838" width="12" style="97" customWidth="1"/>
    <col min="13839" max="13839" width="10.28515625" style="97" customWidth="1"/>
    <col min="13840" max="13840" width="11.28515625" style="97" customWidth="1"/>
    <col min="13841" max="13841" width="11" style="97" customWidth="1"/>
    <col min="13842" max="14077" width="9.140625" style="97"/>
    <col min="14078" max="14078" width="0" style="97" hidden="1" customWidth="1"/>
    <col min="14079" max="14079" width="26" style="97" customWidth="1"/>
    <col min="14080" max="14083" width="10.28515625" style="97" customWidth="1"/>
    <col min="14084" max="14084" width="11.140625" style="97" customWidth="1"/>
    <col min="14085" max="14085" width="11.28515625" style="97" customWidth="1"/>
    <col min="14086" max="14086" width="11.5703125" style="97" customWidth="1"/>
    <col min="14087" max="14089" width="10.28515625" style="97" customWidth="1"/>
    <col min="14090" max="14090" width="10.85546875" style="97" customWidth="1"/>
    <col min="14091" max="14091" width="12.28515625" style="97" customWidth="1"/>
    <col min="14092" max="14094" width="12" style="97" customWidth="1"/>
    <col min="14095" max="14095" width="10.28515625" style="97" customWidth="1"/>
    <col min="14096" max="14096" width="11.28515625" style="97" customWidth="1"/>
    <col min="14097" max="14097" width="11" style="97" customWidth="1"/>
    <col min="14098" max="14333" width="9.140625" style="97"/>
    <col min="14334" max="14334" width="0" style="97" hidden="1" customWidth="1"/>
    <col min="14335" max="14335" width="26" style="97" customWidth="1"/>
    <col min="14336" max="14339" width="10.28515625" style="97" customWidth="1"/>
    <col min="14340" max="14340" width="11.140625" style="97" customWidth="1"/>
    <col min="14341" max="14341" width="11.28515625" style="97" customWidth="1"/>
    <col min="14342" max="14342" width="11.5703125" style="97" customWidth="1"/>
    <col min="14343" max="14345" width="10.28515625" style="97" customWidth="1"/>
    <col min="14346" max="14346" width="10.85546875" style="97" customWidth="1"/>
    <col min="14347" max="14347" width="12.28515625" style="97" customWidth="1"/>
    <col min="14348" max="14350" width="12" style="97" customWidth="1"/>
    <col min="14351" max="14351" width="10.28515625" style="97" customWidth="1"/>
    <col min="14352" max="14352" width="11.28515625" style="97" customWidth="1"/>
    <col min="14353" max="14353" width="11" style="97" customWidth="1"/>
    <col min="14354" max="14589" width="9.140625" style="97"/>
    <col min="14590" max="14590" width="0" style="97" hidden="1" customWidth="1"/>
    <col min="14591" max="14591" width="26" style="97" customWidth="1"/>
    <col min="14592" max="14595" width="10.28515625" style="97" customWidth="1"/>
    <col min="14596" max="14596" width="11.140625" style="97" customWidth="1"/>
    <col min="14597" max="14597" width="11.28515625" style="97" customWidth="1"/>
    <col min="14598" max="14598" width="11.5703125" style="97" customWidth="1"/>
    <col min="14599" max="14601" width="10.28515625" style="97" customWidth="1"/>
    <col min="14602" max="14602" width="10.85546875" style="97" customWidth="1"/>
    <col min="14603" max="14603" width="12.28515625" style="97" customWidth="1"/>
    <col min="14604" max="14606" width="12" style="97" customWidth="1"/>
    <col min="14607" max="14607" width="10.28515625" style="97" customWidth="1"/>
    <col min="14608" max="14608" width="11.28515625" style="97" customWidth="1"/>
    <col min="14609" max="14609" width="11" style="97" customWidth="1"/>
    <col min="14610" max="14845" width="9.140625" style="97"/>
    <col min="14846" max="14846" width="0" style="97" hidden="1" customWidth="1"/>
    <col min="14847" max="14847" width="26" style="97" customWidth="1"/>
    <col min="14848" max="14851" width="10.28515625" style="97" customWidth="1"/>
    <col min="14852" max="14852" width="11.140625" style="97" customWidth="1"/>
    <col min="14853" max="14853" width="11.28515625" style="97" customWidth="1"/>
    <col min="14854" max="14854" width="11.5703125" style="97" customWidth="1"/>
    <col min="14855" max="14857" width="10.28515625" style="97" customWidth="1"/>
    <col min="14858" max="14858" width="10.85546875" style="97" customWidth="1"/>
    <col min="14859" max="14859" width="12.28515625" style="97" customWidth="1"/>
    <col min="14860" max="14862" width="12" style="97" customWidth="1"/>
    <col min="14863" max="14863" width="10.28515625" style="97" customWidth="1"/>
    <col min="14864" max="14864" width="11.28515625" style="97" customWidth="1"/>
    <col min="14865" max="14865" width="11" style="97" customWidth="1"/>
    <col min="14866" max="15101" width="9.140625" style="97"/>
    <col min="15102" max="15102" width="0" style="97" hidden="1" customWidth="1"/>
    <col min="15103" max="15103" width="26" style="97" customWidth="1"/>
    <col min="15104" max="15107" width="10.28515625" style="97" customWidth="1"/>
    <col min="15108" max="15108" width="11.140625" style="97" customWidth="1"/>
    <col min="15109" max="15109" width="11.28515625" style="97" customWidth="1"/>
    <col min="15110" max="15110" width="11.5703125" style="97" customWidth="1"/>
    <col min="15111" max="15113" width="10.28515625" style="97" customWidth="1"/>
    <col min="15114" max="15114" width="10.85546875" style="97" customWidth="1"/>
    <col min="15115" max="15115" width="12.28515625" style="97" customWidth="1"/>
    <col min="15116" max="15118" width="12" style="97" customWidth="1"/>
    <col min="15119" max="15119" width="10.28515625" style="97" customWidth="1"/>
    <col min="15120" max="15120" width="11.28515625" style="97" customWidth="1"/>
    <col min="15121" max="15121" width="11" style="97" customWidth="1"/>
    <col min="15122" max="15357" width="9.140625" style="97"/>
    <col min="15358" max="15358" width="0" style="97" hidden="1" customWidth="1"/>
    <col min="15359" max="15359" width="26" style="97" customWidth="1"/>
    <col min="15360" max="15363" width="10.28515625" style="97" customWidth="1"/>
    <col min="15364" max="15364" width="11.140625" style="97" customWidth="1"/>
    <col min="15365" max="15365" width="11.28515625" style="97" customWidth="1"/>
    <col min="15366" max="15366" width="11.5703125" style="97" customWidth="1"/>
    <col min="15367" max="15369" width="10.28515625" style="97" customWidth="1"/>
    <col min="15370" max="15370" width="10.85546875" style="97" customWidth="1"/>
    <col min="15371" max="15371" width="12.28515625" style="97" customWidth="1"/>
    <col min="15372" max="15374" width="12" style="97" customWidth="1"/>
    <col min="15375" max="15375" width="10.28515625" style="97" customWidth="1"/>
    <col min="15376" max="15376" width="11.28515625" style="97" customWidth="1"/>
    <col min="15377" max="15377" width="11" style="97" customWidth="1"/>
    <col min="15378" max="15613" width="9.140625" style="97"/>
    <col min="15614" max="15614" width="0" style="97" hidden="1" customWidth="1"/>
    <col min="15615" max="15615" width="26" style="97" customWidth="1"/>
    <col min="15616" max="15619" width="10.28515625" style="97" customWidth="1"/>
    <col min="15620" max="15620" width="11.140625" style="97" customWidth="1"/>
    <col min="15621" max="15621" width="11.28515625" style="97" customWidth="1"/>
    <col min="15622" max="15622" width="11.5703125" style="97" customWidth="1"/>
    <col min="15623" max="15625" width="10.28515625" style="97" customWidth="1"/>
    <col min="15626" max="15626" width="10.85546875" style="97" customWidth="1"/>
    <col min="15627" max="15627" width="12.28515625" style="97" customWidth="1"/>
    <col min="15628" max="15630" width="12" style="97" customWidth="1"/>
    <col min="15631" max="15631" width="10.28515625" style="97" customWidth="1"/>
    <col min="15632" max="15632" width="11.28515625" style="97" customWidth="1"/>
    <col min="15633" max="15633" width="11" style="97" customWidth="1"/>
    <col min="15634" max="15869" width="9.140625" style="97"/>
    <col min="15870" max="15870" width="0" style="97" hidden="1" customWidth="1"/>
    <col min="15871" max="15871" width="26" style="97" customWidth="1"/>
    <col min="15872" max="15875" width="10.28515625" style="97" customWidth="1"/>
    <col min="15876" max="15876" width="11.140625" style="97" customWidth="1"/>
    <col min="15877" max="15877" width="11.28515625" style="97" customWidth="1"/>
    <col min="15878" max="15878" width="11.5703125" style="97" customWidth="1"/>
    <col min="15879" max="15881" width="10.28515625" style="97" customWidth="1"/>
    <col min="15882" max="15882" width="10.85546875" style="97" customWidth="1"/>
    <col min="15883" max="15883" width="12.28515625" style="97" customWidth="1"/>
    <col min="15884" max="15886" width="12" style="97" customWidth="1"/>
    <col min="15887" max="15887" width="10.28515625" style="97" customWidth="1"/>
    <col min="15888" max="15888" width="11.28515625" style="97" customWidth="1"/>
    <col min="15889" max="15889" width="11" style="97" customWidth="1"/>
    <col min="15890" max="16125" width="9.140625" style="97"/>
    <col min="16126" max="16126" width="0" style="97" hidden="1" customWidth="1"/>
    <col min="16127" max="16127" width="26" style="97" customWidth="1"/>
    <col min="16128" max="16131" width="10.28515625" style="97" customWidth="1"/>
    <col min="16132" max="16132" width="11.140625" style="97" customWidth="1"/>
    <col min="16133" max="16133" width="11.28515625" style="97" customWidth="1"/>
    <col min="16134" max="16134" width="11.5703125" style="97" customWidth="1"/>
    <col min="16135" max="16137" width="10.28515625" style="97" customWidth="1"/>
    <col min="16138" max="16138" width="10.85546875" style="97" customWidth="1"/>
    <col min="16139" max="16139" width="12.28515625" style="97" customWidth="1"/>
    <col min="16140" max="16142" width="12" style="97" customWidth="1"/>
    <col min="16143" max="16143" width="10.28515625" style="97" customWidth="1"/>
    <col min="16144" max="16144" width="11.28515625" style="97" customWidth="1"/>
    <col min="16145" max="16145" width="11" style="97" customWidth="1"/>
    <col min="16146" max="16384" width="9.140625" style="97"/>
  </cols>
  <sheetData>
    <row r="1" spans="1:20" s="93" customFormat="1" ht="27" customHeight="1" x14ac:dyDescent="0.2">
      <c r="B1" s="94"/>
      <c r="C1" s="95"/>
      <c r="D1" s="95"/>
      <c r="E1" s="503"/>
      <c r="F1" s="503"/>
      <c r="G1" s="503"/>
      <c r="H1" s="503"/>
      <c r="I1" s="95"/>
      <c r="J1" s="95"/>
      <c r="K1" s="95"/>
      <c r="L1" s="504"/>
      <c r="M1" s="504"/>
      <c r="N1" s="504"/>
      <c r="P1" s="96"/>
      <c r="Q1" s="491" t="s">
        <v>331</v>
      </c>
      <c r="R1" s="491"/>
      <c r="S1" s="491"/>
      <c r="T1" s="491"/>
    </row>
    <row r="2" spans="1:20" ht="18" customHeight="1" x14ac:dyDescent="0.2">
      <c r="A2" s="505" t="s">
        <v>159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</row>
    <row r="3" spans="1:20" ht="36" customHeight="1" x14ac:dyDescent="0.2">
      <c r="A3" s="506" t="s">
        <v>95</v>
      </c>
      <c r="B3" s="506" t="s">
        <v>151</v>
      </c>
      <c r="C3" s="507" t="s">
        <v>160</v>
      </c>
      <c r="D3" s="507"/>
      <c r="E3" s="507"/>
      <c r="F3" s="507"/>
      <c r="G3" s="507"/>
      <c r="H3" s="508" t="s">
        <v>145</v>
      </c>
      <c r="I3" s="509" t="s">
        <v>161</v>
      </c>
      <c r="J3" s="509"/>
      <c r="K3" s="509"/>
      <c r="L3" s="509"/>
      <c r="M3" s="509"/>
      <c r="N3" s="510" t="s">
        <v>145</v>
      </c>
      <c r="O3" s="500" t="s">
        <v>162</v>
      </c>
      <c r="P3" s="500"/>
      <c r="Q3" s="500"/>
      <c r="R3" s="500"/>
      <c r="S3" s="500"/>
      <c r="T3" s="501" t="s">
        <v>145</v>
      </c>
    </row>
    <row r="4" spans="1:20" ht="78.75" customHeight="1" x14ac:dyDescent="0.2">
      <c r="A4" s="506"/>
      <c r="B4" s="506"/>
      <c r="C4" s="98" t="s">
        <v>152</v>
      </c>
      <c r="D4" s="98" t="s">
        <v>153</v>
      </c>
      <c r="E4" s="98" t="s">
        <v>154</v>
      </c>
      <c r="F4" s="98" t="s">
        <v>155</v>
      </c>
      <c r="G4" s="98" t="s">
        <v>156</v>
      </c>
      <c r="H4" s="508"/>
      <c r="I4" s="98" t="s">
        <v>152</v>
      </c>
      <c r="J4" s="98" t="s">
        <v>153</v>
      </c>
      <c r="K4" s="98" t="s">
        <v>154</v>
      </c>
      <c r="L4" s="98" t="s">
        <v>155</v>
      </c>
      <c r="M4" s="98" t="s">
        <v>156</v>
      </c>
      <c r="N4" s="510"/>
      <c r="O4" s="98" t="s">
        <v>152</v>
      </c>
      <c r="P4" s="98" t="s">
        <v>153</v>
      </c>
      <c r="Q4" s="98" t="s">
        <v>154</v>
      </c>
      <c r="R4" s="98" t="s">
        <v>155</v>
      </c>
      <c r="S4" s="98" t="s">
        <v>156</v>
      </c>
      <c r="T4" s="501"/>
    </row>
    <row r="5" spans="1:20" ht="25.5" outlineLevel="1" x14ac:dyDescent="0.2">
      <c r="A5" s="29">
        <v>560002</v>
      </c>
      <c r="B5" s="29" t="s">
        <v>19</v>
      </c>
      <c r="C5" s="99">
        <v>29934</v>
      </c>
      <c r="D5" s="99">
        <v>9227</v>
      </c>
      <c r="E5" s="99">
        <v>6429</v>
      </c>
      <c r="F5" s="99">
        <v>15875</v>
      </c>
      <c r="G5" s="99">
        <v>1356</v>
      </c>
      <c r="H5" s="100">
        <v>62821</v>
      </c>
      <c r="I5" s="101">
        <v>129702</v>
      </c>
      <c r="J5" s="101">
        <v>40104</v>
      </c>
      <c r="K5" s="101">
        <v>28397</v>
      </c>
      <c r="L5" s="101">
        <v>68872</v>
      </c>
      <c r="M5" s="101">
        <v>5991</v>
      </c>
      <c r="N5" s="102">
        <v>273066</v>
      </c>
      <c r="O5" s="99">
        <f>C5+I5</f>
        <v>159636</v>
      </c>
      <c r="P5" s="99">
        <f>D5+J5</f>
        <v>49331</v>
      </c>
      <c r="Q5" s="99">
        <f>E5+K5</f>
        <v>34826</v>
      </c>
      <c r="R5" s="99">
        <f>F5+L5</f>
        <v>84747</v>
      </c>
      <c r="S5" s="99">
        <f>G5+M5</f>
        <v>7347</v>
      </c>
      <c r="T5" s="103">
        <f>O5+P5+Q5+R5+S5</f>
        <v>335887</v>
      </c>
    </row>
    <row r="6" spans="1:20" ht="25.5" outlineLevel="1" x14ac:dyDescent="0.2">
      <c r="A6" s="29">
        <v>560014</v>
      </c>
      <c r="B6" s="104" t="s">
        <v>30</v>
      </c>
      <c r="C6" s="99">
        <v>8261</v>
      </c>
      <c r="D6" s="99">
        <v>3168</v>
      </c>
      <c r="E6" s="99">
        <v>4771</v>
      </c>
      <c r="F6" s="99">
        <v>2121</v>
      </c>
      <c r="G6" s="99">
        <v>3856</v>
      </c>
      <c r="H6" s="100">
        <v>22177</v>
      </c>
      <c r="I6" s="101">
        <v>28904</v>
      </c>
      <c r="J6" s="101">
        <v>10799</v>
      </c>
      <c r="K6" s="101">
        <v>16932</v>
      </c>
      <c r="L6" s="101">
        <v>7548</v>
      </c>
      <c r="M6" s="101">
        <v>13715</v>
      </c>
      <c r="N6" s="102">
        <v>77898</v>
      </c>
      <c r="O6" s="99">
        <f t="shared" ref="O6:S56" si="0">C6+I6</f>
        <v>37165</v>
      </c>
      <c r="P6" s="99">
        <f t="shared" si="0"/>
        <v>13967</v>
      </c>
      <c r="Q6" s="99">
        <f t="shared" si="0"/>
        <v>21703</v>
      </c>
      <c r="R6" s="99">
        <f t="shared" si="0"/>
        <v>9669</v>
      </c>
      <c r="S6" s="99">
        <f t="shared" si="0"/>
        <v>17571</v>
      </c>
      <c r="T6" s="103">
        <f t="shared" ref="T6:T67" si="1">O6+P6+Q6+R6+S6</f>
        <v>100075</v>
      </c>
    </row>
    <row r="7" spans="1:20" outlineLevel="1" x14ac:dyDescent="0.2">
      <c r="A7" s="29">
        <v>560017</v>
      </c>
      <c r="B7" s="29" t="s">
        <v>31</v>
      </c>
      <c r="C7" s="99">
        <v>516883</v>
      </c>
      <c r="D7" s="99">
        <v>44726</v>
      </c>
      <c r="E7" s="99">
        <v>80652</v>
      </c>
      <c r="F7" s="99">
        <v>27397</v>
      </c>
      <c r="G7" s="99">
        <v>17581</v>
      </c>
      <c r="H7" s="100">
        <v>687239</v>
      </c>
      <c r="I7" s="101">
        <v>960865</v>
      </c>
      <c r="J7" s="101">
        <v>83556</v>
      </c>
      <c r="K7" s="101">
        <v>151244</v>
      </c>
      <c r="L7" s="101">
        <v>50948</v>
      </c>
      <c r="M7" s="101">
        <v>32466</v>
      </c>
      <c r="N7" s="102">
        <v>1279079</v>
      </c>
      <c r="O7" s="99">
        <f t="shared" si="0"/>
        <v>1477748</v>
      </c>
      <c r="P7" s="99">
        <f t="shared" si="0"/>
        <v>128282</v>
      </c>
      <c r="Q7" s="99">
        <f t="shared" si="0"/>
        <v>231896</v>
      </c>
      <c r="R7" s="99">
        <f t="shared" si="0"/>
        <v>78345</v>
      </c>
      <c r="S7" s="99">
        <f t="shared" si="0"/>
        <v>50047</v>
      </c>
      <c r="T7" s="103">
        <f t="shared" si="1"/>
        <v>1966318</v>
      </c>
    </row>
    <row r="8" spans="1:20" outlineLevel="1" x14ac:dyDescent="0.2">
      <c r="A8" s="29">
        <v>560019</v>
      </c>
      <c r="B8" s="29" t="s">
        <v>32</v>
      </c>
      <c r="C8" s="99">
        <v>114382</v>
      </c>
      <c r="D8" s="99">
        <v>17240</v>
      </c>
      <c r="E8" s="99">
        <v>36075</v>
      </c>
      <c r="F8" s="99">
        <v>13864</v>
      </c>
      <c r="G8" s="99">
        <v>13959</v>
      </c>
      <c r="H8" s="100">
        <v>195520</v>
      </c>
      <c r="I8" s="101">
        <v>924870</v>
      </c>
      <c r="J8" s="101">
        <v>140640</v>
      </c>
      <c r="K8" s="101">
        <v>294072</v>
      </c>
      <c r="L8" s="101">
        <v>114237</v>
      </c>
      <c r="M8" s="101">
        <v>113263</v>
      </c>
      <c r="N8" s="102">
        <v>1587082</v>
      </c>
      <c r="O8" s="99">
        <f t="shared" si="0"/>
        <v>1039252</v>
      </c>
      <c r="P8" s="99">
        <f t="shared" si="0"/>
        <v>157880</v>
      </c>
      <c r="Q8" s="99">
        <f t="shared" si="0"/>
        <v>330147</v>
      </c>
      <c r="R8" s="99">
        <f t="shared" si="0"/>
        <v>128101</v>
      </c>
      <c r="S8" s="99">
        <f t="shared" si="0"/>
        <v>127222</v>
      </c>
      <c r="T8" s="103">
        <f t="shared" si="1"/>
        <v>1782602</v>
      </c>
    </row>
    <row r="9" spans="1:20" outlineLevel="1" x14ac:dyDescent="0.2">
      <c r="A9" s="29">
        <v>560021</v>
      </c>
      <c r="B9" s="29" t="s">
        <v>33</v>
      </c>
      <c r="C9" s="99">
        <v>729597</v>
      </c>
      <c r="D9" s="99">
        <v>169150</v>
      </c>
      <c r="E9" s="99">
        <v>79011</v>
      </c>
      <c r="F9" s="99">
        <v>90422</v>
      </c>
      <c r="G9" s="99">
        <v>25456</v>
      </c>
      <c r="H9" s="100">
        <v>1093636</v>
      </c>
      <c r="I9" s="101">
        <v>1551319</v>
      </c>
      <c r="J9" s="101">
        <v>365434</v>
      </c>
      <c r="K9" s="101">
        <v>168516</v>
      </c>
      <c r="L9" s="101">
        <v>193882</v>
      </c>
      <c r="M9" s="101">
        <v>54228</v>
      </c>
      <c r="N9" s="102">
        <v>2333379</v>
      </c>
      <c r="O9" s="99">
        <f t="shared" si="0"/>
        <v>2280916</v>
      </c>
      <c r="P9" s="99">
        <f t="shared" si="0"/>
        <v>534584</v>
      </c>
      <c r="Q9" s="99">
        <f t="shared" si="0"/>
        <v>247527</v>
      </c>
      <c r="R9" s="99">
        <f t="shared" si="0"/>
        <v>284304</v>
      </c>
      <c r="S9" s="99">
        <f t="shared" si="0"/>
        <v>79684</v>
      </c>
      <c r="T9" s="103">
        <f t="shared" si="1"/>
        <v>3427015</v>
      </c>
    </row>
    <row r="10" spans="1:20" outlineLevel="1" x14ac:dyDescent="0.2">
      <c r="A10" s="29">
        <v>560022</v>
      </c>
      <c r="B10" s="29" t="s">
        <v>34</v>
      </c>
      <c r="C10" s="99">
        <v>162603</v>
      </c>
      <c r="D10" s="99">
        <v>35052</v>
      </c>
      <c r="E10" s="99">
        <v>45262</v>
      </c>
      <c r="F10" s="99">
        <v>38017</v>
      </c>
      <c r="G10" s="99">
        <v>7002</v>
      </c>
      <c r="H10" s="100">
        <v>287936</v>
      </c>
      <c r="I10" s="101">
        <v>1113013</v>
      </c>
      <c r="J10" s="101">
        <v>246233</v>
      </c>
      <c r="K10" s="101">
        <v>308774</v>
      </c>
      <c r="L10" s="101">
        <v>260913</v>
      </c>
      <c r="M10" s="101">
        <v>48052</v>
      </c>
      <c r="N10" s="102">
        <v>1976985</v>
      </c>
      <c r="O10" s="99">
        <f t="shared" si="0"/>
        <v>1275616</v>
      </c>
      <c r="P10" s="99">
        <f t="shared" si="0"/>
        <v>281285</v>
      </c>
      <c r="Q10" s="99">
        <f t="shared" si="0"/>
        <v>354036</v>
      </c>
      <c r="R10" s="99">
        <f t="shared" si="0"/>
        <v>298930</v>
      </c>
      <c r="S10" s="99">
        <f t="shared" si="0"/>
        <v>55054</v>
      </c>
      <c r="T10" s="103">
        <f t="shared" si="1"/>
        <v>2264921</v>
      </c>
    </row>
    <row r="11" spans="1:20" outlineLevel="1" x14ac:dyDescent="0.2">
      <c r="A11" s="29">
        <v>560024</v>
      </c>
      <c r="B11" s="29" t="s">
        <v>35</v>
      </c>
      <c r="C11" s="99">
        <v>14337</v>
      </c>
      <c r="D11" s="99">
        <v>3939</v>
      </c>
      <c r="E11" s="99">
        <v>2726</v>
      </c>
      <c r="F11" s="99">
        <v>1595</v>
      </c>
      <c r="G11" s="99">
        <v>921</v>
      </c>
      <c r="H11" s="100">
        <v>23518</v>
      </c>
      <c r="I11" s="101">
        <v>1143469</v>
      </c>
      <c r="J11" s="101">
        <v>314277</v>
      </c>
      <c r="K11" s="101">
        <v>216634</v>
      </c>
      <c r="L11" s="101">
        <v>127125</v>
      </c>
      <c r="M11" s="101">
        <v>73047</v>
      </c>
      <c r="N11" s="102">
        <v>1874552</v>
      </c>
      <c r="O11" s="99">
        <f t="shared" si="0"/>
        <v>1157806</v>
      </c>
      <c r="P11" s="99">
        <f t="shared" si="0"/>
        <v>318216</v>
      </c>
      <c r="Q11" s="99">
        <f t="shared" si="0"/>
        <v>219360</v>
      </c>
      <c r="R11" s="99">
        <f t="shared" si="0"/>
        <v>128720</v>
      </c>
      <c r="S11" s="99">
        <f t="shared" si="0"/>
        <v>73968</v>
      </c>
      <c r="T11" s="103">
        <f t="shared" si="1"/>
        <v>1898070</v>
      </c>
    </row>
    <row r="12" spans="1:20" ht="25.5" outlineLevel="1" x14ac:dyDescent="0.2">
      <c r="A12" s="29">
        <v>560026</v>
      </c>
      <c r="B12" s="29" t="s">
        <v>36</v>
      </c>
      <c r="C12" s="99">
        <v>435255</v>
      </c>
      <c r="D12" s="99">
        <v>334937</v>
      </c>
      <c r="E12" s="99">
        <v>87489</v>
      </c>
      <c r="F12" s="99">
        <v>133140</v>
      </c>
      <c r="G12" s="99">
        <v>26335</v>
      </c>
      <c r="H12" s="100">
        <v>1017156</v>
      </c>
      <c r="I12" s="101">
        <v>969454</v>
      </c>
      <c r="J12" s="101">
        <v>742951</v>
      </c>
      <c r="K12" s="101">
        <v>197244</v>
      </c>
      <c r="L12" s="101">
        <v>295272</v>
      </c>
      <c r="M12" s="101">
        <v>58679</v>
      </c>
      <c r="N12" s="102">
        <v>2263600</v>
      </c>
      <c r="O12" s="99">
        <f t="shared" si="0"/>
        <v>1404709</v>
      </c>
      <c r="P12" s="99">
        <f t="shared" si="0"/>
        <v>1077888</v>
      </c>
      <c r="Q12" s="99">
        <f t="shared" si="0"/>
        <v>284733</v>
      </c>
      <c r="R12" s="99">
        <f t="shared" si="0"/>
        <v>428412</v>
      </c>
      <c r="S12" s="99">
        <f t="shared" si="0"/>
        <v>85014</v>
      </c>
      <c r="T12" s="103">
        <f t="shared" si="1"/>
        <v>3280756</v>
      </c>
    </row>
    <row r="13" spans="1:20" outlineLevel="1" x14ac:dyDescent="0.2">
      <c r="A13" s="29">
        <v>560032</v>
      </c>
      <c r="B13" s="29" t="s">
        <v>37</v>
      </c>
      <c r="C13" s="99">
        <v>7073</v>
      </c>
      <c r="D13" s="99">
        <v>23091</v>
      </c>
      <c r="E13" s="99">
        <v>11724</v>
      </c>
      <c r="F13" s="99">
        <v>5111</v>
      </c>
      <c r="G13" s="99">
        <v>794</v>
      </c>
      <c r="H13" s="100">
        <v>47793</v>
      </c>
      <c r="I13" s="101">
        <v>52773</v>
      </c>
      <c r="J13" s="101">
        <v>173497</v>
      </c>
      <c r="K13" s="101">
        <v>87792</v>
      </c>
      <c r="L13" s="101">
        <v>38193</v>
      </c>
      <c r="M13" s="101">
        <v>5891</v>
      </c>
      <c r="N13" s="102">
        <v>358146</v>
      </c>
      <c r="O13" s="99">
        <f t="shared" si="0"/>
        <v>59846</v>
      </c>
      <c r="P13" s="99">
        <f t="shared" si="0"/>
        <v>196588</v>
      </c>
      <c r="Q13" s="99">
        <f t="shared" si="0"/>
        <v>99516</v>
      </c>
      <c r="R13" s="99">
        <f t="shared" si="0"/>
        <v>43304</v>
      </c>
      <c r="S13" s="99">
        <f t="shared" si="0"/>
        <v>6685</v>
      </c>
      <c r="T13" s="103">
        <f t="shared" si="1"/>
        <v>405939</v>
      </c>
    </row>
    <row r="14" spans="1:20" outlineLevel="1" x14ac:dyDescent="0.2">
      <c r="A14" s="29">
        <v>560033</v>
      </c>
      <c r="B14" s="29" t="s">
        <v>38</v>
      </c>
      <c r="C14" s="99">
        <v>16823</v>
      </c>
      <c r="D14" s="99">
        <v>32410</v>
      </c>
      <c r="E14" s="99">
        <v>16814</v>
      </c>
      <c r="F14" s="99">
        <v>5522</v>
      </c>
      <c r="G14" s="99">
        <v>2673</v>
      </c>
      <c r="H14" s="100">
        <v>74242</v>
      </c>
      <c r="I14" s="101">
        <v>150169</v>
      </c>
      <c r="J14" s="101">
        <v>289677</v>
      </c>
      <c r="K14" s="101">
        <v>149562</v>
      </c>
      <c r="L14" s="101">
        <v>48997</v>
      </c>
      <c r="M14" s="101">
        <v>23367</v>
      </c>
      <c r="N14" s="102">
        <v>661772</v>
      </c>
      <c r="O14" s="99">
        <f t="shared" si="0"/>
        <v>166992</v>
      </c>
      <c r="P14" s="99">
        <f t="shared" si="0"/>
        <v>322087</v>
      </c>
      <c r="Q14" s="99">
        <f t="shared" si="0"/>
        <v>166376</v>
      </c>
      <c r="R14" s="99">
        <f t="shared" si="0"/>
        <v>54519</v>
      </c>
      <c r="S14" s="99">
        <f t="shared" si="0"/>
        <v>26040</v>
      </c>
      <c r="T14" s="103">
        <f t="shared" si="1"/>
        <v>736014</v>
      </c>
    </row>
    <row r="15" spans="1:20" outlineLevel="1" x14ac:dyDescent="0.2">
      <c r="A15" s="29">
        <v>560034</v>
      </c>
      <c r="B15" s="29" t="s">
        <v>39</v>
      </c>
      <c r="C15" s="99">
        <v>3467</v>
      </c>
      <c r="D15" s="99">
        <v>15821</v>
      </c>
      <c r="E15" s="99">
        <v>6680</v>
      </c>
      <c r="F15" s="99">
        <v>3168</v>
      </c>
      <c r="G15" s="99">
        <v>533</v>
      </c>
      <c r="H15" s="100">
        <v>29669</v>
      </c>
      <c r="I15" s="101">
        <v>76372</v>
      </c>
      <c r="J15" s="101">
        <v>348189</v>
      </c>
      <c r="K15" s="101">
        <v>150161</v>
      </c>
      <c r="L15" s="101">
        <v>69830</v>
      </c>
      <c r="M15" s="101">
        <v>11679</v>
      </c>
      <c r="N15" s="102">
        <v>656231</v>
      </c>
      <c r="O15" s="99">
        <f t="shared" si="0"/>
        <v>79839</v>
      </c>
      <c r="P15" s="99">
        <f t="shared" si="0"/>
        <v>364010</v>
      </c>
      <c r="Q15" s="99">
        <f t="shared" si="0"/>
        <v>156841</v>
      </c>
      <c r="R15" s="99">
        <f t="shared" si="0"/>
        <v>72998</v>
      </c>
      <c r="S15" s="99">
        <f t="shared" si="0"/>
        <v>12212</v>
      </c>
      <c r="T15" s="103">
        <f t="shared" si="1"/>
        <v>685900</v>
      </c>
    </row>
    <row r="16" spans="1:20" outlineLevel="1" x14ac:dyDescent="0.2">
      <c r="A16" s="29">
        <v>560035</v>
      </c>
      <c r="B16" s="29" t="s">
        <v>40</v>
      </c>
      <c r="C16" s="99">
        <v>78732</v>
      </c>
      <c r="D16" s="99">
        <v>166628</v>
      </c>
      <c r="E16" s="99">
        <v>74207</v>
      </c>
      <c r="F16" s="99">
        <v>24555</v>
      </c>
      <c r="G16" s="99">
        <v>5463</v>
      </c>
      <c r="H16" s="100">
        <v>349585</v>
      </c>
      <c r="I16" s="101">
        <v>258039</v>
      </c>
      <c r="J16" s="101">
        <v>542826</v>
      </c>
      <c r="K16" s="101">
        <v>243187</v>
      </c>
      <c r="L16" s="101">
        <v>80138</v>
      </c>
      <c r="M16" s="101">
        <v>17628</v>
      </c>
      <c r="N16" s="102">
        <v>1141818</v>
      </c>
      <c r="O16" s="99">
        <f t="shared" si="0"/>
        <v>336771</v>
      </c>
      <c r="P16" s="99">
        <f t="shared" si="0"/>
        <v>709454</v>
      </c>
      <c r="Q16" s="99">
        <f t="shared" si="0"/>
        <v>317394</v>
      </c>
      <c r="R16" s="99">
        <f t="shared" si="0"/>
        <v>104693</v>
      </c>
      <c r="S16" s="99">
        <f t="shared" si="0"/>
        <v>23091</v>
      </c>
      <c r="T16" s="103">
        <f t="shared" si="1"/>
        <v>1491403</v>
      </c>
    </row>
    <row r="17" spans="1:20" outlineLevel="1" x14ac:dyDescent="0.2">
      <c r="A17" s="29">
        <v>560036</v>
      </c>
      <c r="B17" s="29" t="s">
        <v>41</v>
      </c>
      <c r="C17" s="99">
        <v>20281</v>
      </c>
      <c r="D17" s="99">
        <v>104827</v>
      </c>
      <c r="E17" s="99">
        <v>39537</v>
      </c>
      <c r="F17" s="99">
        <v>7445</v>
      </c>
      <c r="G17" s="99">
        <v>2634</v>
      </c>
      <c r="H17" s="100">
        <v>174724</v>
      </c>
      <c r="I17" s="101">
        <v>138892</v>
      </c>
      <c r="J17" s="101">
        <v>716262</v>
      </c>
      <c r="K17" s="101">
        <v>272124</v>
      </c>
      <c r="L17" s="101">
        <v>50748</v>
      </c>
      <c r="M17" s="101">
        <v>17649</v>
      </c>
      <c r="N17" s="102">
        <v>1195675</v>
      </c>
      <c r="O17" s="99">
        <f t="shared" si="0"/>
        <v>159173</v>
      </c>
      <c r="P17" s="99">
        <f t="shared" si="0"/>
        <v>821089</v>
      </c>
      <c r="Q17" s="99">
        <f t="shared" si="0"/>
        <v>311661</v>
      </c>
      <c r="R17" s="99">
        <f t="shared" si="0"/>
        <v>58193</v>
      </c>
      <c r="S17" s="99">
        <f t="shared" si="0"/>
        <v>20283</v>
      </c>
      <c r="T17" s="103">
        <f t="shared" si="1"/>
        <v>1370399</v>
      </c>
    </row>
    <row r="18" spans="1:20" ht="13.5" customHeight="1" outlineLevel="1" x14ac:dyDescent="0.2">
      <c r="A18" s="29">
        <v>560041</v>
      </c>
      <c r="B18" s="29" t="s">
        <v>43</v>
      </c>
      <c r="C18" s="99">
        <v>4805</v>
      </c>
      <c r="D18" s="99">
        <v>81102</v>
      </c>
      <c r="E18" s="99">
        <v>36620</v>
      </c>
      <c r="F18" s="99">
        <v>62913</v>
      </c>
      <c r="G18" s="99">
        <v>398</v>
      </c>
      <c r="H18" s="100">
        <v>185838</v>
      </c>
      <c r="I18" s="101">
        <v>19102</v>
      </c>
      <c r="J18" s="101">
        <v>323625</v>
      </c>
      <c r="K18" s="101">
        <v>130881</v>
      </c>
      <c r="L18" s="101">
        <v>239174</v>
      </c>
      <c r="M18" s="101">
        <v>1570</v>
      </c>
      <c r="N18" s="102">
        <v>714352</v>
      </c>
      <c r="O18" s="99">
        <f t="shared" si="0"/>
        <v>23907</v>
      </c>
      <c r="P18" s="99">
        <f t="shared" si="0"/>
        <v>404727</v>
      </c>
      <c r="Q18" s="99">
        <f t="shared" si="0"/>
        <v>167501</v>
      </c>
      <c r="R18" s="99">
        <f t="shared" si="0"/>
        <v>302087</v>
      </c>
      <c r="S18" s="99">
        <f t="shared" si="0"/>
        <v>1968</v>
      </c>
      <c r="T18" s="103">
        <f t="shared" si="1"/>
        <v>900190</v>
      </c>
    </row>
    <row r="19" spans="1:20" outlineLevel="1" x14ac:dyDescent="0.2">
      <c r="A19" s="29">
        <v>560043</v>
      </c>
      <c r="B19" s="29" t="s">
        <v>44</v>
      </c>
      <c r="C19" s="99">
        <v>178812</v>
      </c>
      <c r="D19" s="99">
        <v>2840</v>
      </c>
      <c r="E19" s="99">
        <v>18489</v>
      </c>
      <c r="F19" s="99">
        <v>7370</v>
      </c>
      <c r="G19" s="99">
        <v>199</v>
      </c>
      <c r="H19" s="100">
        <v>207710</v>
      </c>
      <c r="I19" s="101">
        <v>469446</v>
      </c>
      <c r="J19" s="101">
        <v>7331</v>
      </c>
      <c r="K19" s="101">
        <v>49170</v>
      </c>
      <c r="L19" s="101">
        <v>19271</v>
      </c>
      <c r="M19" s="101">
        <v>499</v>
      </c>
      <c r="N19" s="102">
        <v>545717</v>
      </c>
      <c r="O19" s="99">
        <f t="shared" si="0"/>
        <v>648258</v>
      </c>
      <c r="P19" s="99">
        <f t="shared" si="0"/>
        <v>10171</v>
      </c>
      <c r="Q19" s="99">
        <f t="shared" si="0"/>
        <v>67659</v>
      </c>
      <c r="R19" s="99">
        <f t="shared" si="0"/>
        <v>26641</v>
      </c>
      <c r="S19" s="99">
        <f t="shared" si="0"/>
        <v>698</v>
      </c>
      <c r="T19" s="103">
        <f t="shared" si="1"/>
        <v>753427</v>
      </c>
    </row>
    <row r="20" spans="1:20" outlineLevel="1" x14ac:dyDescent="0.2">
      <c r="A20" s="29">
        <v>560045</v>
      </c>
      <c r="B20" s="29" t="s">
        <v>45</v>
      </c>
      <c r="C20" s="99">
        <v>12727</v>
      </c>
      <c r="D20" s="99">
        <v>121917</v>
      </c>
      <c r="E20" s="99">
        <v>27742</v>
      </c>
      <c r="F20" s="99">
        <v>1018</v>
      </c>
      <c r="G20" s="99">
        <v>107912</v>
      </c>
      <c r="H20" s="100">
        <v>271316</v>
      </c>
      <c r="I20" s="101">
        <v>25389</v>
      </c>
      <c r="J20" s="101">
        <v>243747</v>
      </c>
      <c r="K20" s="101">
        <v>55567</v>
      </c>
      <c r="L20" s="101">
        <v>1974</v>
      </c>
      <c r="M20" s="101">
        <v>214766</v>
      </c>
      <c r="N20" s="102">
        <v>541443</v>
      </c>
      <c r="O20" s="99">
        <f t="shared" si="0"/>
        <v>38116</v>
      </c>
      <c r="P20" s="99">
        <f t="shared" si="0"/>
        <v>365664</v>
      </c>
      <c r="Q20" s="99">
        <f t="shared" si="0"/>
        <v>83309</v>
      </c>
      <c r="R20" s="99">
        <f t="shared" si="0"/>
        <v>2992</v>
      </c>
      <c r="S20" s="99">
        <f t="shared" si="0"/>
        <v>322678</v>
      </c>
      <c r="T20" s="103">
        <f t="shared" si="1"/>
        <v>812759</v>
      </c>
    </row>
    <row r="21" spans="1:20" outlineLevel="1" x14ac:dyDescent="0.2">
      <c r="A21" s="29">
        <v>560047</v>
      </c>
      <c r="B21" s="29" t="s">
        <v>46</v>
      </c>
      <c r="C21" s="99">
        <v>38112</v>
      </c>
      <c r="D21" s="99">
        <v>254894</v>
      </c>
      <c r="E21" s="99">
        <v>72380</v>
      </c>
      <c r="F21" s="99">
        <v>1480</v>
      </c>
      <c r="G21" s="99">
        <v>290072</v>
      </c>
      <c r="H21" s="100">
        <v>656938</v>
      </c>
      <c r="I21" s="101">
        <v>47585</v>
      </c>
      <c r="J21" s="101">
        <v>316689</v>
      </c>
      <c r="K21" s="101">
        <v>90324</v>
      </c>
      <c r="L21" s="101">
        <v>1887</v>
      </c>
      <c r="M21" s="101">
        <v>352439</v>
      </c>
      <c r="N21" s="102">
        <v>808924</v>
      </c>
      <c r="O21" s="99">
        <f t="shared" si="0"/>
        <v>85697</v>
      </c>
      <c r="P21" s="99">
        <f t="shared" si="0"/>
        <v>571583</v>
      </c>
      <c r="Q21" s="99">
        <f t="shared" si="0"/>
        <v>162704</v>
      </c>
      <c r="R21" s="99">
        <f t="shared" si="0"/>
        <v>3367</v>
      </c>
      <c r="S21" s="99">
        <f t="shared" si="0"/>
        <v>642511</v>
      </c>
      <c r="T21" s="103">
        <f t="shared" si="1"/>
        <v>1465862</v>
      </c>
    </row>
    <row r="22" spans="1:20" outlineLevel="1" x14ac:dyDescent="0.2">
      <c r="A22" s="29">
        <v>560049</v>
      </c>
      <c r="B22" s="29" t="s">
        <v>47</v>
      </c>
      <c r="C22" s="99">
        <v>95664</v>
      </c>
      <c r="D22" s="99">
        <v>60937</v>
      </c>
      <c r="E22" s="99">
        <v>19907</v>
      </c>
      <c r="F22" s="99">
        <v>4336</v>
      </c>
      <c r="G22" s="99">
        <v>154555</v>
      </c>
      <c r="H22" s="100">
        <v>335399</v>
      </c>
      <c r="I22" s="101">
        <v>289644</v>
      </c>
      <c r="J22" s="101">
        <v>186161</v>
      </c>
      <c r="K22" s="101">
        <v>52914</v>
      </c>
      <c r="L22" s="101">
        <v>12821</v>
      </c>
      <c r="M22" s="101">
        <v>460691</v>
      </c>
      <c r="N22" s="102">
        <v>1002231</v>
      </c>
      <c r="O22" s="99">
        <f t="shared" si="0"/>
        <v>385308</v>
      </c>
      <c r="P22" s="99">
        <f t="shared" si="0"/>
        <v>247098</v>
      </c>
      <c r="Q22" s="99">
        <f t="shared" si="0"/>
        <v>72821</v>
      </c>
      <c r="R22" s="99">
        <f t="shared" si="0"/>
        <v>17157</v>
      </c>
      <c r="S22" s="99">
        <f t="shared" si="0"/>
        <v>615246</v>
      </c>
      <c r="T22" s="103">
        <f t="shared" si="1"/>
        <v>1337630</v>
      </c>
    </row>
    <row r="23" spans="1:20" outlineLevel="1" x14ac:dyDescent="0.2">
      <c r="A23" s="29">
        <v>560050</v>
      </c>
      <c r="B23" s="29" t="s">
        <v>48</v>
      </c>
      <c r="C23" s="99">
        <v>21111</v>
      </c>
      <c r="D23" s="99">
        <v>56022</v>
      </c>
      <c r="E23" s="99">
        <v>5434</v>
      </c>
      <c r="F23" s="99">
        <v>1091</v>
      </c>
      <c r="G23" s="99">
        <v>34066</v>
      </c>
      <c r="H23" s="100">
        <v>117724</v>
      </c>
      <c r="I23" s="101">
        <v>130766</v>
      </c>
      <c r="J23" s="101">
        <v>344987</v>
      </c>
      <c r="K23" s="101">
        <v>31548</v>
      </c>
      <c r="L23" s="101">
        <v>6585</v>
      </c>
      <c r="M23" s="101">
        <v>209030</v>
      </c>
      <c r="N23" s="102">
        <v>722916</v>
      </c>
      <c r="O23" s="99">
        <f t="shared" si="0"/>
        <v>151877</v>
      </c>
      <c r="P23" s="99">
        <f t="shared" si="0"/>
        <v>401009</v>
      </c>
      <c r="Q23" s="99">
        <f t="shared" si="0"/>
        <v>36982</v>
      </c>
      <c r="R23" s="99">
        <f t="shared" si="0"/>
        <v>7676</v>
      </c>
      <c r="S23" s="99">
        <f t="shared" si="0"/>
        <v>243096</v>
      </c>
      <c r="T23" s="103">
        <f t="shared" si="1"/>
        <v>840640</v>
      </c>
    </row>
    <row r="24" spans="1:20" outlineLevel="1" x14ac:dyDescent="0.2">
      <c r="A24" s="29">
        <v>560051</v>
      </c>
      <c r="B24" s="29" t="s">
        <v>49</v>
      </c>
      <c r="C24" s="99">
        <v>44334</v>
      </c>
      <c r="D24" s="99">
        <v>22560</v>
      </c>
      <c r="E24" s="99">
        <v>8939</v>
      </c>
      <c r="F24" s="99">
        <v>4335</v>
      </c>
      <c r="G24" s="99">
        <v>102043</v>
      </c>
      <c r="H24" s="100">
        <v>182211</v>
      </c>
      <c r="I24" s="101">
        <v>147082</v>
      </c>
      <c r="J24" s="101">
        <v>74698</v>
      </c>
      <c r="K24" s="101">
        <v>30693</v>
      </c>
      <c r="L24" s="101">
        <v>14274</v>
      </c>
      <c r="M24" s="101">
        <v>336774</v>
      </c>
      <c r="N24" s="102">
        <v>603521</v>
      </c>
      <c r="O24" s="99">
        <f t="shared" si="0"/>
        <v>191416</v>
      </c>
      <c r="P24" s="99">
        <f t="shared" si="0"/>
        <v>97258</v>
      </c>
      <c r="Q24" s="99">
        <f t="shared" si="0"/>
        <v>39632</v>
      </c>
      <c r="R24" s="99">
        <f t="shared" si="0"/>
        <v>18609</v>
      </c>
      <c r="S24" s="99">
        <f t="shared" si="0"/>
        <v>438817</v>
      </c>
      <c r="T24" s="103">
        <f t="shared" si="1"/>
        <v>785732</v>
      </c>
    </row>
    <row r="25" spans="1:20" outlineLevel="1" x14ac:dyDescent="0.2">
      <c r="A25" s="29">
        <v>560052</v>
      </c>
      <c r="B25" s="29" t="s">
        <v>50</v>
      </c>
      <c r="C25" s="99">
        <v>298</v>
      </c>
      <c r="D25" s="99">
        <v>702</v>
      </c>
      <c r="E25" s="99">
        <v>47991</v>
      </c>
      <c r="F25" s="99">
        <v>571</v>
      </c>
      <c r="G25" s="99">
        <v>89555</v>
      </c>
      <c r="H25" s="100">
        <v>139117</v>
      </c>
      <c r="I25" s="101">
        <v>1041</v>
      </c>
      <c r="J25" s="101">
        <v>2615</v>
      </c>
      <c r="K25" s="101">
        <v>176784</v>
      </c>
      <c r="L25" s="101">
        <v>2009</v>
      </c>
      <c r="M25" s="101">
        <v>325956</v>
      </c>
      <c r="N25" s="102">
        <v>508405</v>
      </c>
      <c r="O25" s="99">
        <f t="shared" si="0"/>
        <v>1339</v>
      </c>
      <c r="P25" s="99">
        <f t="shared" si="0"/>
        <v>3317</v>
      </c>
      <c r="Q25" s="99">
        <f t="shared" si="0"/>
        <v>224775</v>
      </c>
      <c r="R25" s="99">
        <f t="shared" si="0"/>
        <v>2580</v>
      </c>
      <c r="S25" s="99">
        <f t="shared" si="0"/>
        <v>415511</v>
      </c>
      <c r="T25" s="103">
        <f t="shared" si="1"/>
        <v>647522</v>
      </c>
    </row>
    <row r="26" spans="1:20" outlineLevel="1" x14ac:dyDescent="0.2">
      <c r="A26" s="29">
        <v>560053</v>
      </c>
      <c r="B26" s="29" t="s">
        <v>51</v>
      </c>
      <c r="C26" s="99">
        <v>2441</v>
      </c>
      <c r="D26" s="99">
        <v>184402</v>
      </c>
      <c r="E26" s="99">
        <v>16741</v>
      </c>
      <c r="F26" s="99">
        <v>731</v>
      </c>
      <c r="G26" s="99">
        <v>350</v>
      </c>
      <c r="H26" s="100">
        <v>204665</v>
      </c>
      <c r="I26" s="101">
        <v>5317</v>
      </c>
      <c r="J26" s="101">
        <v>396437</v>
      </c>
      <c r="K26" s="101">
        <v>36429</v>
      </c>
      <c r="L26" s="101">
        <v>1511</v>
      </c>
      <c r="M26" s="101">
        <v>753</v>
      </c>
      <c r="N26" s="102">
        <v>440447</v>
      </c>
      <c r="O26" s="99">
        <f t="shared" si="0"/>
        <v>7758</v>
      </c>
      <c r="P26" s="99">
        <f t="shared" si="0"/>
        <v>580839</v>
      </c>
      <c r="Q26" s="99">
        <f t="shared" si="0"/>
        <v>53170</v>
      </c>
      <c r="R26" s="99">
        <f t="shared" si="0"/>
        <v>2242</v>
      </c>
      <c r="S26" s="99">
        <f t="shared" si="0"/>
        <v>1103</v>
      </c>
      <c r="T26" s="103">
        <f t="shared" si="1"/>
        <v>645112</v>
      </c>
    </row>
    <row r="27" spans="1:20" outlineLevel="1" x14ac:dyDescent="0.2">
      <c r="A27" s="29">
        <v>560054</v>
      </c>
      <c r="B27" s="29" t="s">
        <v>52</v>
      </c>
      <c r="C27" s="99">
        <v>3156</v>
      </c>
      <c r="D27" s="99">
        <v>2639</v>
      </c>
      <c r="E27" s="99">
        <v>97632</v>
      </c>
      <c r="F27" s="99">
        <v>90553</v>
      </c>
      <c r="G27" s="99">
        <v>12536</v>
      </c>
      <c r="H27" s="100">
        <v>206516</v>
      </c>
      <c r="I27" s="101">
        <v>7008</v>
      </c>
      <c r="J27" s="101">
        <v>7282</v>
      </c>
      <c r="K27" s="101">
        <v>220659</v>
      </c>
      <c r="L27" s="101">
        <v>196316</v>
      </c>
      <c r="M27" s="101">
        <v>26966</v>
      </c>
      <c r="N27" s="102">
        <v>458231</v>
      </c>
      <c r="O27" s="99">
        <f t="shared" si="0"/>
        <v>10164</v>
      </c>
      <c r="P27" s="99">
        <f t="shared" si="0"/>
        <v>9921</v>
      </c>
      <c r="Q27" s="99">
        <f t="shared" si="0"/>
        <v>318291</v>
      </c>
      <c r="R27" s="99">
        <f t="shared" si="0"/>
        <v>286869</v>
      </c>
      <c r="S27" s="99">
        <f t="shared" si="0"/>
        <v>39502</v>
      </c>
      <c r="T27" s="103">
        <f t="shared" si="1"/>
        <v>664747</v>
      </c>
    </row>
    <row r="28" spans="1:20" outlineLevel="1" x14ac:dyDescent="0.2">
      <c r="A28" s="29">
        <v>560055</v>
      </c>
      <c r="B28" s="29" t="s">
        <v>53</v>
      </c>
      <c r="C28" s="99">
        <v>1728</v>
      </c>
      <c r="D28" s="99">
        <v>819</v>
      </c>
      <c r="E28" s="99">
        <v>50300</v>
      </c>
      <c r="F28" s="99">
        <v>22359</v>
      </c>
      <c r="G28" s="99">
        <v>553</v>
      </c>
      <c r="H28" s="100">
        <v>75759</v>
      </c>
      <c r="I28" s="101">
        <v>7166</v>
      </c>
      <c r="J28" s="101">
        <v>3219</v>
      </c>
      <c r="K28" s="101">
        <v>205795</v>
      </c>
      <c r="L28" s="101">
        <v>92003</v>
      </c>
      <c r="M28" s="101">
        <v>2277</v>
      </c>
      <c r="N28" s="102">
        <v>310460</v>
      </c>
      <c r="O28" s="99">
        <f t="shared" si="0"/>
        <v>8894</v>
      </c>
      <c r="P28" s="99">
        <f t="shared" si="0"/>
        <v>4038</v>
      </c>
      <c r="Q28" s="99">
        <f t="shared" si="0"/>
        <v>256095</v>
      </c>
      <c r="R28" s="99">
        <f t="shared" si="0"/>
        <v>114362</v>
      </c>
      <c r="S28" s="99">
        <f t="shared" si="0"/>
        <v>2830</v>
      </c>
      <c r="T28" s="103">
        <f t="shared" si="1"/>
        <v>386219</v>
      </c>
    </row>
    <row r="29" spans="1:20" outlineLevel="1" x14ac:dyDescent="0.2">
      <c r="A29" s="29">
        <v>560056</v>
      </c>
      <c r="B29" s="29" t="s">
        <v>54</v>
      </c>
      <c r="C29" s="99">
        <v>890</v>
      </c>
      <c r="D29" s="99">
        <v>1842</v>
      </c>
      <c r="E29" s="99">
        <v>62398</v>
      </c>
      <c r="F29" s="99">
        <v>379</v>
      </c>
      <c r="G29" s="99">
        <v>213843</v>
      </c>
      <c r="H29" s="100">
        <v>279352</v>
      </c>
      <c r="I29" s="101">
        <v>1166</v>
      </c>
      <c r="J29" s="101">
        <v>2557</v>
      </c>
      <c r="K29" s="101">
        <v>87296</v>
      </c>
      <c r="L29" s="101">
        <v>529</v>
      </c>
      <c r="M29" s="101">
        <v>297881</v>
      </c>
      <c r="N29" s="102">
        <v>389429</v>
      </c>
      <c r="O29" s="99">
        <f t="shared" si="0"/>
        <v>2056</v>
      </c>
      <c r="P29" s="99">
        <f t="shared" si="0"/>
        <v>4399</v>
      </c>
      <c r="Q29" s="99">
        <f t="shared" si="0"/>
        <v>149694</v>
      </c>
      <c r="R29" s="99">
        <f t="shared" si="0"/>
        <v>908</v>
      </c>
      <c r="S29" s="99">
        <f t="shared" si="0"/>
        <v>511724</v>
      </c>
      <c r="T29" s="103">
        <f t="shared" si="1"/>
        <v>668781</v>
      </c>
    </row>
    <row r="30" spans="1:20" outlineLevel="1" x14ac:dyDescent="0.2">
      <c r="A30" s="29">
        <v>560057</v>
      </c>
      <c r="B30" s="29" t="s">
        <v>55</v>
      </c>
      <c r="C30" s="99">
        <v>53048</v>
      </c>
      <c r="D30" s="99">
        <v>848</v>
      </c>
      <c r="E30" s="99">
        <v>1202</v>
      </c>
      <c r="F30" s="99">
        <v>789</v>
      </c>
      <c r="G30" s="99">
        <v>238</v>
      </c>
      <c r="H30" s="100">
        <v>56125</v>
      </c>
      <c r="I30" s="101">
        <v>325281</v>
      </c>
      <c r="J30" s="101">
        <v>5236</v>
      </c>
      <c r="K30" s="101">
        <v>7198</v>
      </c>
      <c r="L30" s="101">
        <v>4760</v>
      </c>
      <c r="M30" s="101">
        <v>1431</v>
      </c>
      <c r="N30" s="102">
        <v>343906</v>
      </c>
      <c r="O30" s="99">
        <f t="shared" si="0"/>
        <v>378329</v>
      </c>
      <c r="P30" s="99">
        <f t="shared" si="0"/>
        <v>6084</v>
      </c>
      <c r="Q30" s="99">
        <f t="shared" si="0"/>
        <v>8400</v>
      </c>
      <c r="R30" s="99">
        <f t="shared" si="0"/>
        <v>5549</v>
      </c>
      <c r="S30" s="99">
        <f t="shared" si="0"/>
        <v>1669</v>
      </c>
      <c r="T30" s="103">
        <f t="shared" si="1"/>
        <v>400031</v>
      </c>
    </row>
    <row r="31" spans="1:20" outlineLevel="1" x14ac:dyDescent="0.2">
      <c r="A31" s="29">
        <v>560058</v>
      </c>
      <c r="B31" s="29" t="s">
        <v>56</v>
      </c>
      <c r="C31" s="99">
        <v>412812</v>
      </c>
      <c r="D31" s="99">
        <v>11375</v>
      </c>
      <c r="E31" s="99">
        <v>79790</v>
      </c>
      <c r="F31" s="99">
        <v>25601</v>
      </c>
      <c r="G31" s="99">
        <v>825</v>
      </c>
      <c r="H31" s="100">
        <v>530403</v>
      </c>
      <c r="I31" s="101">
        <v>724626</v>
      </c>
      <c r="J31" s="101">
        <v>20354</v>
      </c>
      <c r="K31" s="101">
        <v>140031</v>
      </c>
      <c r="L31" s="101">
        <v>44557</v>
      </c>
      <c r="M31" s="101">
        <v>1402</v>
      </c>
      <c r="N31" s="102">
        <v>930970</v>
      </c>
      <c r="O31" s="99">
        <f t="shared" si="0"/>
        <v>1137438</v>
      </c>
      <c r="P31" s="99">
        <f t="shared" si="0"/>
        <v>31729</v>
      </c>
      <c r="Q31" s="99">
        <f t="shared" si="0"/>
        <v>219821</v>
      </c>
      <c r="R31" s="99">
        <f t="shared" si="0"/>
        <v>70158</v>
      </c>
      <c r="S31" s="99">
        <f t="shared" si="0"/>
        <v>2227</v>
      </c>
      <c r="T31" s="103">
        <f t="shared" si="1"/>
        <v>1461373</v>
      </c>
    </row>
    <row r="32" spans="1:20" outlineLevel="1" x14ac:dyDescent="0.2">
      <c r="A32" s="29">
        <v>560059</v>
      </c>
      <c r="B32" s="29" t="s">
        <v>57</v>
      </c>
      <c r="C32" s="99">
        <v>1112</v>
      </c>
      <c r="D32" s="99">
        <v>806</v>
      </c>
      <c r="E32" s="99">
        <v>28421</v>
      </c>
      <c r="F32" s="99">
        <v>163</v>
      </c>
      <c r="G32" s="99">
        <v>37959</v>
      </c>
      <c r="H32" s="100">
        <v>68461</v>
      </c>
      <c r="I32" s="101">
        <v>5016</v>
      </c>
      <c r="J32" s="101">
        <v>3593</v>
      </c>
      <c r="K32" s="101">
        <v>124781</v>
      </c>
      <c r="L32" s="101">
        <v>705</v>
      </c>
      <c r="M32" s="101">
        <v>167768</v>
      </c>
      <c r="N32" s="102">
        <v>301863</v>
      </c>
      <c r="O32" s="99">
        <f t="shared" si="0"/>
        <v>6128</v>
      </c>
      <c r="P32" s="99">
        <f t="shared" si="0"/>
        <v>4399</v>
      </c>
      <c r="Q32" s="99">
        <f t="shared" si="0"/>
        <v>153202</v>
      </c>
      <c r="R32" s="99">
        <f t="shared" si="0"/>
        <v>868</v>
      </c>
      <c r="S32" s="99">
        <f t="shared" si="0"/>
        <v>205727</v>
      </c>
      <c r="T32" s="103">
        <f t="shared" si="1"/>
        <v>370324</v>
      </c>
    </row>
    <row r="33" spans="1:20" outlineLevel="1" x14ac:dyDescent="0.2">
      <c r="A33" s="29">
        <v>560060</v>
      </c>
      <c r="B33" s="29" t="s">
        <v>58</v>
      </c>
      <c r="C33" s="99">
        <v>1609</v>
      </c>
      <c r="D33" s="99">
        <v>74727</v>
      </c>
      <c r="E33" s="99">
        <v>15053</v>
      </c>
      <c r="F33" s="99">
        <v>595</v>
      </c>
      <c r="G33" s="99">
        <v>209</v>
      </c>
      <c r="H33" s="100">
        <v>92193</v>
      </c>
      <c r="I33" s="101">
        <v>6412</v>
      </c>
      <c r="J33" s="101">
        <v>287417</v>
      </c>
      <c r="K33" s="101">
        <v>56291</v>
      </c>
      <c r="L33" s="101">
        <v>2334</v>
      </c>
      <c r="M33" s="101">
        <v>744</v>
      </c>
      <c r="N33" s="102">
        <v>353198</v>
      </c>
      <c r="O33" s="99">
        <f t="shared" si="0"/>
        <v>8021</v>
      </c>
      <c r="P33" s="99">
        <f t="shared" si="0"/>
        <v>362144</v>
      </c>
      <c r="Q33" s="99">
        <f t="shared" si="0"/>
        <v>71344</v>
      </c>
      <c r="R33" s="99">
        <f t="shared" si="0"/>
        <v>2929</v>
      </c>
      <c r="S33" s="99">
        <f t="shared" si="0"/>
        <v>953</v>
      </c>
      <c r="T33" s="103">
        <f t="shared" si="1"/>
        <v>445391</v>
      </c>
    </row>
    <row r="34" spans="1:20" outlineLevel="1" x14ac:dyDescent="0.2">
      <c r="A34" s="29">
        <v>560061</v>
      </c>
      <c r="B34" s="29" t="s">
        <v>59</v>
      </c>
      <c r="C34" s="99">
        <v>3896</v>
      </c>
      <c r="D34" s="99">
        <v>1924</v>
      </c>
      <c r="E34" s="99">
        <v>96353</v>
      </c>
      <c r="F34" s="99">
        <v>90656</v>
      </c>
      <c r="G34" s="99">
        <v>1168</v>
      </c>
      <c r="H34" s="100">
        <v>193997</v>
      </c>
      <c r="I34" s="101">
        <v>8932</v>
      </c>
      <c r="J34" s="101">
        <v>4623</v>
      </c>
      <c r="K34" s="101">
        <v>241878</v>
      </c>
      <c r="L34" s="101">
        <v>214237</v>
      </c>
      <c r="M34" s="101">
        <v>2542</v>
      </c>
      <c r="N34" s="102">
        <v>472212</v>
      </c>
      <c r="O34" s="99">
        <f t="shared" si="0"/>
        <v>12828</v>
      </c>
      <c r="P34" s="99">
        <f t="shared" si="0"/>
        <v>6547</v>
      </c>
      <c r="Q34" s="99">
        <f t="shared" si="0"/>
        <v>338231</v>
      </c>
      <c r="R34" s="99">
        <f t="shared" si="0"/>
        <v>304893</v>
      </c>
      <c r="S34" s="99">
        <f t="shared" si="0"/>
        <v>3710</v>
      </c>
      <c r="T34" s="103">
        <f t="shared" si="1"/>
        <v>666209</v>
      </c>
    </row>
    <row r="35" spans="1:20" outlineLevel="1" x14ac:dyDescent="0.2">
      <c r="A35" s="29">
        <v>560062</v>
      </c>
      <c r="B35" s="29" t="s">
        <v>60</v>
      </c>
      <c r="C35" s="99">
        <v>6320</v>
      </c>
      <c r="D35" s="99">
        <v>214449</v>
      </c>
      <c r="E35" s="99">
        <v>22956</v>
      </c>
      <c r="F35" s="99">
        <v>2406</v>
      </c>
      <c r="G35" s="99">
        <v>362</v>
      </c>
      <c r="H35" s="100">
        <v>246493</v>
      </c>
      <c r="I35" s="101">
        <v>9139</v>
      </c>
      <c r="J35" s="101">
        <v>307508</v>
      </c>
      <c r="K35" s="101">
        <v>33851</v>
      </c>
      <c r="L35" s="101">
        <v>3354</v>
      </c>
      <c r="M35" s="101">
        <v>519</v>
      </c>
      <c r="N35" s="102">
        <v>354371</v>
      </c>
      <c r="O35" s="99">
        <f t="shared" si="0"/>
        <v>15459</v>
      </c>
      <c r="P35" s="99">
        <f t="shared" si="0"/>
        <v>521957</v>
      </c>
      <c r="Q35" s="99">
        <f t="shared" si="0"/>
        <v>56807</v>
      </c>
      <c r="R35" s="99">
        <f t="shared" si="0"/>
        <v>5760</v>
      </c>
      <c r="S35" s="99">
        <f t="shared" si="0"/>
        <v>881</v>
      </c>
      <c r="T35" s="103">
        <f t="shared" si="1"/>
        <v>600864</v>
      </c>
    </row>
    <row r="36" spans="1:20" ht="13.5" customHeight="1" outlineLevel="1" x14ac:dyDescent="0.2">
      <c r="A36" s="29">
        <v>560063</v>
      </c>
      <c r="B36" s="29" t="s">
        <v>61</v>
      </c>
      <c r="C36" s="99">
        <v>677</v>
      </c>
      <c r="D36" s="99">
        <v>736</v>
      </c>
      <c r="E36" s="99">
        <v>74431</v>
      </c>
      <c r="F36" s="99">
        <v>405</v>
      </c>
      <c r="G36" s="99">
        <v>82205</v>
      </c>
      <c r="H36" s="100">
        <v>158454</v>
      </c>
      <c r="I36" s="101">
        <v>1721</v>
      </c>
      <c r="J36" s="101">
        <v>1878</v>
      </c>
      <c r="K36" s="101">
        <v>182439</v>
      </c>
      <c r="L36" s="101">
        <v>897</v>
      </c>
      <c r="M36" s="101">
        <v>200027</v>
      </c>
      <c r="N36" s="102">
        <v>386962</v>
      </c>
      <c r="O36" s="99">
        <f t="shared" si="0"/>
        <v>2398</v>
      </c>
      <c r="P36" s="99">
        <f t="shared" si="0"/>
        <v>2614</v>
      </c>
      <c r="Q36" s="99">
        <f t="shared" si="0"/>
        <v>256870</v>
      </c>
      <c r="R36" s="99">
        <f t="shared" si="0"/>
        <v>1302</v>
      </c>
      <c r="S36" s="99">
        <f t="shared" si="0"/>
        <v>282232</v>
      </c>
      <c r="T36" s="103">
        <f t="shared" si="1"/>
        <v>545416</v>
      </c>
    </row>
    <row r="37" spans="1:20" outlineLevel="1" x14ac:dyDescent="0.2">
      <c r="A37" s="29">
        <v>560064</v>
      </c>
      <c r="B37" s="29" t="s">
        <v>62</v>
      </c>
      <c r="C37" s="99">
        <v>47297</v>
      </c>
      <c r="D37" s="99">
        <v>1110</v>
      </c>
      <c r="E37" s="99">
        <v>51110</v>
      </c>
      <c r="F37" s="99">
        <v>634</v>
      </c>
      <c r="G37" s="99">
        <v>122</v>
      </c>
      <c r="H37" s="100">
        <v>100273</v>
      </c>
      <c r="I37" s="101">
        <v>400870</v>
      </c>
      <c r="J37" s="101">
        <v>9563</v>
      </c>
      <c r="K37" s="101">
        <v>436304</v>
      </c>
      <c r="L37" s="101">
        <v>5319</v>
      </c>
      <c r="M37" s="101">
        <v>1056</v>
      </c>
      <c r="N37" s="102">
        <v>853112</v>
      </c>
      <c r="O37" s="99">
        <f t="shared" si="0"/>
        <v>448167</v>
      </c>
      <c r="P37" s="99">
        <f t="shared" si="0"/>
        <v>10673</v>
      </c>
      <c r="Q37" s="99">
        <f t="shared" si="0"/>
        <v>487414</v>
      </c>
      <c r="R37" s="99">
        <f t="shared" si="0"/>
        <v>5953</v>
      </c>
      <c r="S37" s="99">
        <f t="shared" si="0"/>
        <v>1178</v>
      </c>
      <c r="T37" s="103">
        <f t="shared" si="1"/>
        <v>953385</v>
      </c>
    </row>
    <row r="38" spans="1:20" outlineLevel="1" x14ac:dyDescent="0.2">
      <c r="A38" s="29">
        <v>560065</v>
      </c>
      <c r="B38" s="29" t="s">
        <v>63</v>
      </c>
      <c r="C38" s="99">
        <v>1092</v>
      </c>
      <c r="D38" s="99">
        <v>3544</v>
      </c>
      <c r="E38" s="99">
        <v>21633</v>
      </c>
      <c r="F38" s="99">
        <v>171</v>
      </c>
      <c r="G38" s="99">
        <v>39382</v>
      </c>
      <c r="H38" s="100">
        <v>65822</v>
      </c>
      <c r="I38" s="101">
        <v>5972</v>
      </c>
      <c r="J38" s="101">
        <v>18647</v>
      </c>
      <c r="K38" s="101">
        <v>113661</v>
      </c>
      <c r="L38" s="101">
        <v>900</v>
      </c>
      <c r="M38" s="101">
        <v>205792</v>
      </c>
      <c r="N38" s="102">
        <v>344972</v>
      </c>
      <c r="O38" s="99">
        <f t="shared" si="0"/>
        <v>7064</v>
      </c>
      <c r="P38" s="99">
        <f t="shared" si="0"/>
        <v>22191</v>
      </c>
      <c r="Q38" s="99">
        <f t="shared" si="0"/>
        <v>135294</v>
      </c>
      <c r="R38" s="99">
        <f t="shared" si="0"/>
        <v>1071</v>
      </c>
      <c r="S38" s="99">
        <f t="shared" si="0"/>
        <v>245174</v>
      </c>
      <c r="T38" s="103">
        <f t="shared" si="1"/>
        <v>410794</v>
      </c>
    </row>
    <row r="39" spans="1:20" outlineLevel="1" x14ac:dyDescent="0.2">
      <c r="A39" s="29">
        <v>560066</v>
      </c>
      <c r="B39" s="29" t="s">
        <v>64</v>
      </c>
      <c r="C39" s="99">
        <v>300</v>
      </c>
      <c r="D39" s="99">
        <v>1112</v>
      </c>
      <c r="E39" s="99">
        <v>606</v>
      </c>
      <c r="F39" s="99">
        <v>51520</v>
      </c>
      <c r="G39" s="99">
        <v>441</v>
      </c>
      <c r="H39" s="100">
        <v>53979</v>
      </c>
      <c r="I39" s="101">
        <v>1274</v>
      </c>
      <c r="J39" s="101">
        <v>5300</v>
      </c>
      <c r="K39" s="101">
        <v>2925</v>
      </c>
      <c r="L39" s="101">
        <v>247012</v>
      </c>
      <c r="M39" s="101">
        <v>2100</v>
      </c>
      <c r="N39" s="102">
        <v>258611</v>
      </c>
      <c r="O39" s="99">
        <f t="shared" si="0"/>
        <v>1574</v>
      </c>
      <c r="P39" s="99">
        <f t="shared" si="0"/>
        <v>6412</v>
      </c>
      <c r="Q39" s="99">
        <f t="shared" si="0"/>
        <v>3531</v>
      </c>
      <c r="R39" s="99">
        <f t="shared" si="0"/>
        <v>298532</v>
      </c>
      <c r="S39" s="99">
        <f t="shared" si="0"/>
        <v>2541</v>
      </c>
      <c r="T39" s="103">
        <f t="shared" si="1"/>
        <v>312590</v>
      </c>
    </row>
    <row r="40" spans="1:20" outlineLevel="1" x14ac:dyDescent="0.2">
      <c r="A40" s="29">
        <v>560067</v>
      </c>
      <c r="B40" s="29" t="s">
        <v>65</v>
      </c>
      <c r="C40" s="99">
        <v>2774</v>
      </c>
      <c r="D40" s="99">
        <v>147503</v>
      </c>
      <c r="E40" s="99">
        <v>55450</v>
      </c>
      <c r="F40" s="99">
        <v>1830</v>
      </c>
      <c r="G40" s="99">
        <v>200</v>
      </c>
      <c r="H40" s="100">
        <v>207757</v>
      </c>
      <c r="I40" s="101">
        <v>8426</v>
      </c>
      <c r="J40" s="101">
        <v>436721</v>
      </c>
      <c r="K40" s="101">
        <v>164115</v>
      </c>
      <c r="L40" s="101">
        <v>5506</v>
      </c>
      <c r="M40" s="101">
        <v>626</v>
      </c>
      <c r="N40" s="102">
        <v>615394</v>
      </c>
      <c r="O40" s="99">
        <f t="shared" si="0"/>
        <v>11200</v>
      </c>
      <c r="P40" s="99">
        <f t="shared" si="0"/>
        <v>584224</v>
      </c>
      <c r="Q40" s="99">
        <f t="shared" si="0"/>
        <v>219565</v>
      </c>
      <c r="R40" s="99">
        <f t="shared" si="0"/>
        <v>7336</v>
      </c>
      <c r="S40" s="99">
        <f t="shared" si="0"/>
        <v>826</v>
      </c>
      <c r="T40" s="103">
        <f t="shared" si="1"/>
        <v>823151</v>
      </c>
    </row>
    <row r="41" spans="1:20" outlineLevel="1" x14ac:dyDescent="0.2">
      <c r="A41" s="29">
        <v>560068</v>
      </c>
      <c r="B41" s="29" t="s">
        <v>66</v>
      </c>
      <c r="C41" s="99">
        <v>3226</v>
      </c>
      <c r="D41" s="99">
        <v>1635</v>
      </c>
      <c r="E41" s="99">
        <v>130806</v>
      </c>
      <c r="F41" s="99">
        <v>3128</v>
      </c>
      <c r="G41" s="99">
        <v>90972</v>
      </c>
      <c r="H41" s="100">
        <v>229767</v>
      </c>
      <c r="I41" s="101">
        <v>9909</v>
      </c>
      <c r="J41" s="101">
        <v>4861</v>
      </c>
      <c r="K41" s="101">
        <v>391559</v>
      </c>
      <c r="L41" s="101">
        <v>9319</v>
      </c>
      <c r="M41" s="101">
        <v>270855</v>
      </c>
      <c r="N41" s="102">
        <v>686503</v>
      </c>
      <c r="O41" s="99">
        <f t="shared" si="0"/>
        <v>13135</v>
      </c>
      <c r="P41" s="99">
        <f t="shared" si="0"/>
        <v>6496</v>
      </c>
      <c r="Q41" s="99">
        <f t="shared" si="0"/>
        <v>522365</v>
      </c>
      <c r="R41" s="99">
        <f t="shared" si="0"/>
        <v>12447</v>
      </c>
      <c r="S41" s="99">
        <f t="shared" si="0"/>
        <v>361827</v>
      </c>
      <c r="T41" s="103">
        <f t="shared" si="1"/>
        <v>916270</v>
      </c>
    </row>
    <row r="42" spans="1:20" outlineLevel="1" x14ac:dyDescent="0.2">
      <c r="A42" s="29">
        <v>560069</v>
      </c>
      <c r="B42" s="29" t="s">
        <v>67</v>
      </c>
      <c r="C42" s="99">
        <v>64420</v>
      </c>
      <c r="D42" s="99">
        <v>841</v>
      </c>
      <c r="E42" s="99">
        <v>9436</v>
      </c>
      <c r="F42" s="99">
        <v>1182</v>
      </c>
      <c r="G42" s="99">
        <v>383</v>
      </c>
      <c r="H42" s="100">
        <v>76262</v>
      </c>
      <c r="I42" s="101">
        <v>354429</v>
      </c>
      <c r="J42" s="101">
        <v>4574</v>
      </c>
      <c r="K42" s="101">
        <v>51785</v>
      </c>
      <c r="L42" s="101">
        <v>6742</v>
      </c>
      <c r="M42" s="101">
        <v>2104</v>
      </c>
      <c r="N42" s="102">
        <v>419634</v>
      </c>
      <c r="O42" s="99">
        <f t="shared" si="0"/>
        <v>418849</v>
      </c>
      <c r="P42" s="99">
        <f t="shared" si="0"/>
        <v>5415</v>
      </c>
      <c r="Q42" s="99">
        <f t="shared" si="0"/>
        <v>61221</v>
      </c>
      <c r="R42" s="99">
        <f t="shared" si="0"/>
        <v>7924</v>
      </c>
      <c r="S42" s="99">
        <f t="shared" si="0"/>
        <v>2487</v>
      </c>
      <c r="T42" s="103">
        <f t="shared" si="1"/>
        <v>495896</v>
      </c>
    </row>
    <row r="43" spans="1:20" outlineLevel="1" x14ac:dyDescent="0.2">
      <c r="A43" s="29">
        <v>560070</v>
      </c>
      <c r="B43" s="29" t="s">
        <v>68</v>
      </c>
      <c r="C43" s="99">
        <v>44441</v>
      </c>
      <c r="D43" s="99">
        <v>8301</v>
      </c>
      <c r="E43" s="99">
        <v>43837</v>
      </c>
      <c r="F43" s="99">
        <v>66031</v>
      </c>
      <c r="G43" s="99">
        <v>3539</v>
      </c>
      <c r="H43" s="100">
        <v>166149</v>
      </c>
      <c r="I43" s="101">
        <v>427344</v>
      </c>
      <c r="J43" s="101">
        <v>79995</v>
      </c>
      <c r="K43" s="101">
        <v>416582</v>
      </c>
      <c r="L43" s="101">
        <v>627508</v>
      </c>
      <c r="M43" s="101">
        <v>33937</v>
      </c>
      <c r="N43" s="102">
        <v>1585366</v>
      </c>
      <c r="O43" s="99">
        <f t="shared" si="0"/>
        <v>471785</v>
      </c>
      <c r="P43" s="99">
        <f t="shared" si="0"/>
        <v>88296</v>
      </c>
      <c r="Q43" s="99">
        <f t="shared" si="0"/>
        <v>460419</v>
      </c>
      <c r="R43" s="99">
        <f t="shared" si="0"/>
        <v>693539</v>
      </c>
      <c r="S43" s="99">
        <f t="shared" si="0"/>
        <v>37476</v>
      </c>
      <c r="T43" s="103">
        <f t="shared" si="1"/>
        <v>1751515</v>
      </c>
    </row>
    <row r="44" spans="1:20" outlineLevel="1" x14ac:dyDescent="0.2">
      <c r="A44" s="29">
        <v>560071</v>
      </c>
      <c r="B44" s="29" t="s">
        <v>69</v>
      </c>
      <c r="C44" s="99">
        <v>1577</v>
      </c>
      <c r="D44" s="99">
        <v>1935</v>
      </c>
      <c r="E44" s="99">
        <v>208407</v>
      </c>
      <c r="F44" s="99">
        <v>494</v>
      </c>
      <c r="G44" s="99">
        <v>34081</v>
      </c>
      <c r="H44" s="100">
        <v>246494</v>
      </c>
      <c r="I44" s="101">
        <v>3694</v>
      </c>
      <c r="J44" s="101">
        <v>4382</v>
      </c>
      <c r="K44" s="101">
        <v>428237</v>
      </c>
      <c r="L44" s="101">
        <v>989</v>
      </c>
      <c r="M44" s="101">
        <v>74270</v>
      </c>
      <c r="N44" s="102">
        <v>511572</v>
      </c>
      <c r="O44" s="99">
        <f t="shared" si="0"/>
        <v>5271</v>
      </c>
      <c r="P44" s="99">
        <f t="shared" si="0"/>
        <v>6317</v>
      </c>
      <c r="Q44" s="99">
        <f t="shared" si="0"/>
        <v>636644</v>
      </c>
      <c r="R44" s="99">
        <f t="shared" si="0"/>
        <v>1483</v>
      </c>
      <c r="S44" s="99">
        <f t="shared" si="0"/>
        <v>108351</v>
      </c>
      <c r="T44" s="103">
        <f t="shared" si="1"/>
        <v>758066</v>
      </c>
    </row>
    <row r="45" spans="1:20" outlineLevel="1" x14ac:dyDescent="0.2">
      <c r="A45" s="29">
        <v>560072</v>
      </c>
      <c r="B45" s="29" t="s">
        <v>70</v>
      </c>
      <c r="C45" s="99">
        <v>2816</v>
      </c>
      <c r="D45" s="99">
        <v>4475</v>
      </c>
      <c r="E45" s="99">
        <v>95873</v>
      </c>
      <c r="F45" s="99">
        <v>27425</v>
      </c>
      <c r="G45" s="99">
        <v>686</v>
      </c>
      <c r="H45" s="100">
        <v>131275</v>
      </c>
      <c r="I45" s="101">
        <v>11326</v>
      </c>
      <c r="J45" s="101">
        <v>17277</v>
      </c>
      <c r="K45" s="101">
        <v>379286</v>
      </c>
      <c r="L45" s="101">
        <v>106509</v>
      </c>
      <c r="M45" s="101">
        <v>2565</v>
      </c>
      <c r="N45" s="102">
        <v>516963</v>
      </c>
      <c r="O45" s="99">
        <f t="shared" si="0"/>
        <v>14142</v>
      </c>
      <c r="P45" s="99">
        <f t="shared" si="0"/>
        <v>21752</v>
      </c>
      <c r="Q45" s="99">
        <f t="shared" si="0"/>
        <v>475159</v>
      </c>
      <c r="R45" s="99">
        <f t="shared" si="0"/>
        <v>133934</v>
      </c>
      <c r="S45" s="99">
        <f t="shared" si="0"/>
        <v>3251</v>
      </c>
      <c r="T45" s="103">
        <f t="shared" si="1"/>
        <v>648238</v>
      </c>
    </row>
    <row r="46" spans="1:20" outlineLevel="1" x14ac:dyDescent="0.2">
      <c r="A46" s="29">
        <v>560073</v>
      </c>
      <c r="B46" s="29" t="s">
        <v>71</v>
      </c>
      <c r="C46" s="99">
        <v>585</v>
      </c>
      <c r="D46" s="99">
        <v>352</v>
      </c>
      <c r="E46" s="99">
        <v>27512</v>
      </c>
      <c r="F46" s="99">
        <v>23660</v>
      </c>
      <c r="G46" s="99">
        <v>209</v>
      </c>
      <c r="H46" s="100">
        <v>52318</v>
      </c>
      <c r="I46" s="101">
        <v>3276</v>
      </c>
      <c r="J46" s="101">
        <v>1979</v>
      </c>
      <c r="K46" s="101">
        <v>150112</v>
      </c>
      <c r="L46" s="101">
        <v>127426</v>
      </c>
      <c r="M46" s="101">
        <v>1179</v>
      </c>
      <c r="N46" s="102">
        <v>283972</v>
      </c>
      <c r="O46" s="99">
        <f t="shared" si="0"/>
        <v>3861</v>
      </c>
      <c r="P46" s="99">
        <f t="shared" si="0"/>
        <v>2331</v>
      </c>
      <c r="Q46" s="99">
        <f t="shared" si="0"/>
        <v>177624</v>
      </c>
      <c r="R46" s="99">
        <f t="shared" si="0"/>
        <v>151086</v>
      </c>
      <c r="S46" s="99">
        <f t="shared" si="0"/>
        <v>1388</v>
      </c>
      <c r="T46" s="103">
        <f t="shared" si="1"/>
        <v>336290</v>
      </c>
    </row>
    <row r="47" spans="1:20" outlineLevel="1" x14ac:dyDescent="0.2">
      <c r="A47" s="29">
        <v>560074</v>
      </c>
      <c r="B47" s="29" t="s">
        <v>72</v>
      </c>
      <c r="C47" s="99">
        <v>8540</v>
      </c>
      <c r="D47" s="99">
        <v>4502</v>
      </c>
      <c r="E47" s="99">
        <v>117605</v>
      </c>
      <c r="F47" s="99">
        <v>70341</v>
      </c>
      <c r="G47" s="99">
        <v>962</v>
      </c>
      <c r="H47" s="100">
        <v>201950</v>
      </c>
      <c r="I47" s="101">
        <v>20744</v>
      </c>
      <c r="J47" s="101">
        <v>10958</v>
      </c>
      <c r="K47" s="101">
        <v>281403</v>
      </c>
      <c r="L47" s="101">
        <v>168100</v>
      </c>
      <c r="M47" s="101">
        <v>2333</v>
      </c>
      <c r="N47" s="102">
        <v>483538</v>
      </c>
      <c r="O47" s="99">
        <f t="shared" si="0"/>
        <v>29284</v>
      </c>
      <c r="P47" s="99">
        <f t="shared" si="0"/>
        <v>15460</v>
      </c>
      <c r="Q47" s="99">
        <f t="shared" si="0"/>
        <v>399008</v>
      </c>
      <c r="R47" s="99">
        <f t="shared" si="0"/>
        <v>238441</v>
      </c>
      <c r="S47" s="99">
        <f t="shared" si="0"/>
        <v>3295</v>
      </c>
      <c r="T47" s="103">
        <f t="shared" si="1"/>
        <v>685488</v>
      </c>
    </row>
    <row r="48" spans="1:20" outlineLevel="1" x14ac:dyDescent="0.2">
      <c r="A48" s="29">
        <v>560075</v>
      </c>
      <c r="B48" s="29" t="s">
        <v>73</v>
      </c>
      <c r="C48" s="99">
        <v>66178</v>
      </c>
      <c r="D48" s="99">
        <v>912</v>
      </c>
      <c r="E48" s="99">
        <v>7848</v>
      </c>
      <c r="F48" s="99">
        <v>907</v>
      </c>
      <c r="G48" s="99">
        <v>321</v>
      </c>
      <c r="H48" s="100">
        <v>76166</v>
      </c>
      <c r="I48" s="101">
        <v>712275</v>
      </c>
      <c r="J48" s="101">
        <v>9857</v>
      </c>
      <c r="K48" s="101">
        <v>84457</v>
      </c>
      <c r="L48" s="101">
        <v>9632</v>
      </c>
      <c r="M48" s="101">
        <v>3391</v>
      </c>
      <c r="N48" s="102">
        <v>819612</v>
      </c>
      <c r="O48" s="99">
        <f t="shared" si="0"/>
        <v>778453</v>
      </c>
      <c r="P48" s="99">
        <f t="shared" si="0"/>
        <v>10769</v>
      </c>
      <c r="Q48" s="99">
        <f t="shared" si="0"/>
        <v>92305</v>
      </c>
      <c r="R48" s="99">
        <f t="shared" si="0"/>
        <v>10539</v>
      </c>
      <c r="S48" s="99">
        <f t="shared" si="0"/>
        <v>3712</v>
      </c>
      <c r="T48" s="103">
        <f t="shared" si="1"/>
        <v>895778</v>
      </c>
    </row>
    <row r="49" spans="1:20" outlineLevel="1" x14ac:dyDescent="0.2">
      <c r="A49" s="29">
        <v>560076</v>
      </c>
      <c r="B49" s="29" t="s">
        <v>74</v>
      </c>
      <c r="C49" s="99">
        <v>3477</v>
      </c>
      <c r="D49" s="99">
        <v>143341</v>
      </c>
      <c r="E49" s="99">
        <v>11569</v>
      </c>
      <c r="F49" s="99">
        <v>1270</v>
      </c>
      <c r="G49" s="99">
        <v>406</v>
      </c>
      <c r="H49" s="100">
        <v>160063</v>
      </c>
      <c r="I49" s="101">
        <v>5740</v>
      </c>
      <c r="J49" s="101">
        <v>239009</v>
      </c>
      <c r="K49" s="101">
        <v>18782</v>
      </c>
      <c r="L49" s="101">
        <v>2128</v>
      </c>
      <c r="M49" s="101">
        <v>623</v>
      </c>
      <c r="N49" s="102">
        <v>266282</v>
      </c>
      <c r="O49" s="99">
        <f t="shared" si="0"/>
        <v>9217</v>
      </c>
      <c r="P49" s="99">
        <f t="shared" si="0"/>
        <v>382350</v>
      </c>
      <c r="Q49" s="99">
        <f t="shared" si="0"/>
        <v>30351</v>
      </c>
      <c r="R49" s="99">
        <f t="shared" si="0"/>
        <v>3398</v>
      </c>
      <c r="S49" s="99">
        <f t="shared" si="0"/>
        <v>1029</v>
      </c>
      <c r="T49" s="103">
        <f t="shared" si="1"/>
        <v>426345</v>
      </c>
    </row>
    <row r="50" spans="1:20" outlineLevel="1" x14ac:dyDescent="0.2">
      <c r="A50" s="29">
        <v>560077</v>
      </c>
      <c r="B50" s="29" t="s">
        <v>75</v>
      </c>
      <c r="C50" s="99">
        <v>282</v>
      </c>
      <c r="D50" s="99">
        <v>297</v>
      </c>
      <c r="E50" s="99">
        <v>25757</v>
      </c>
      <c r="F50" s="99">
        <v>79</v>
      </c>
      <c r="G50" s="99">
        <v>32416</v>
      </c>
      <c r="H50" s="100">
        <v>58831</v>
      </c>
      <c r="I50" s="101">
        <v>1337</v>
      </c>
      <c r="J50" s="101">
        <v>1372</v>
      </c>
      <c r="K50" s="101">
        <v>121724</v>
      </c>
      <c r="L50" s="101">
        <v>367</v>
      </c>
      <c r="M50" s="101">
        <v>153189</v>
      </c>
      <c r="N50" s="102">
        <v>277989</v>
      </c>
      <c r="O50" s="99">
        <f t="shared" si="0"/>
        <v>1619</v>
      </c>
      <c r="P50" s="99">
        <f t="shared" si="0"/>
        <v>1669</v>
      </c>
      <c r="Q50" s="99">
        <f t="shared" si="0"/>
        <v>147481</v>
      </c>
      <c r="R50" s="99">
        <f t="shared" si="0"/>
        <v>446</v>
      </c>
      <c r="S50" s="99">
        <f t="shared" si="0"/>
        <v>185605</v>
      </c>
      <c r="T50" s="103">
        <f t="shared" si="1"/>
        <v>336820</v>
      </c>
    </row>
    <row r="51" spans="1:20" outlineLevel="1" x14ac:dyDescent="0.2">
      <c r="A51" s="29">
        <v>560078</v>
      </c>
      <c r="B51" s="29" t="s">
        <v>76</v>
      </c>
      <c r="C51" s="99">
        <v>849259</v>
      </c>
      <c r="D51" s="99">
        <v>106862</v>
      </c>
      <c r="E51" s="99">
        <v>173070</v>
      </c>
      <c r="F51" s="99">
        <v>8118</v>
      </c>
      <c r="G51" s="99">
        <v>43987</v>
      </c>
      <c r="H51" s="100">
        <v>1181296</v>
      </c>
      <c r="I51" s="101">
        <v>691950</v>
      </c>
      <c r="J51" s="101">
        <v>96963</v>
      </c>
      <c r="K51" s="101">
        <v>138608</v>
      </c>
      <c r="L51" s="101">
        <v>6670</v>
      </c>
      <c r="M51" s="101">
        <v>35509</v>
      </c>
      <c r="N51" s="102">
        <v>969700</v>
      </c>
      <c r="O51" s="99">
        <f t="shared" si="0"/>
        <v>1541209</v>
      </c>
      <c r="P51" s="99">
        <f t="shared" si="0"/>
        <v>203825</v>
      </c>
      <c r="Q51" s="99">
        <f t="shared" si="0"/>
        <v>311678</v>
      </c>
      <c r="R51" s="99">
        <f t="shared" si="0"/>
        <v>14788</v>
      </c>
      <c r="S51" s="99">
        <f t="shared" si="0"/>
        <v>79496</v>
      </c>
      <c r="T51" s="103">
        <f t="shared" si="1"/>
        <v>2150996</v>
      </c>
    </row>
    <row r="52" spans="1:20" outlineLevel="1" x14ac:dyDescent="0.2">
      <c r="A52" s="29">
        <v>560079</v>
      </c>
      <c r="B52" s="29" t="s">
        <v>77</v>
      </c>
      <c r="C52" s="99">
        <v>8543</v>
      </c>
      <c r="D52" s="99">
        <v>145328</v>
      </c>
      <c r="E52" s="99">
        <v>65369</v>
      </c>
      <c r="F52" s="99">
        <v>1472</v>
      </c>
      <c r="G52" s="99">
        <v>343311</v>
      </c>
      <c r="H52" s="100">
        <v>564023</v>
      </c>
      <c r="I52" s="101">
        <v>14005</v>
      </c>
      <c r="J52" s="101">
        <v>231307</v>
      </c>
      <c r="K52" s="101">
        <v>106421</v>
      </c>
      <c r="L52" s="101">
        <v>2307</v>
      </c>
      <c r="M52" s="101">
        <v>547094</v>
      </c>
      <c r="N52" s="102">
        <v>901134</v>
      </c>
      <c r="O52" s="99">
        <f t="shared" si="0"/>
        <v>22548</v>
      </c>
      <c r="P52" s="99">
        <f t="shared" si="0"/>
        <v>376635</v>
      </c>
      <c r="Q52" s="99">
        <f t="shared" si="0"/>
        <v>171790</v>
      </c>
      <c r="R52" s="99">
        <f t="shared" si="0"/>
        <v>3779</v>
      </c>
      <c r="S52" s="99">
        <f t="shared" si="0"/>
        <v>890405</v>
      </c>
      <c r="T52" s="103">
        <f t="shared" si="1"/>
        <v>1465157</v>
      </c>
    </row>
    <row r="53" spans="1:20" outlineLevel="1" x14ac:dyDescent="0.2">
      <c r="A53" s="29">
        <v>560080</v>
      </c>
      <c r="B53" s="29" t="s">
        <v>78</v>
      </c>
      <c r="C53" s="99">
        <v>1733</v>
      </c>
      <c r="D53" s="99">
        <v>1025</v>
      </c>
      <c r="E53" s="99">
        <v>109265</v>
      </c>
      <c r="F53" s="99">
        <v>807</v>
      </c>
      <c r="G53" s="99">
        <v>54764</v>
      </c>
      <c r="H53" s="100">
        <v>167594</v>
      </c>
      <c r="I53" s="101">
        <v>4979</v>
      </c>
      <c r="J53" s="101">
        <v>2966</v>
      </c>
      <c r="K53" s="101">
        <v>317467</v>
      </c>
      <c r="L53" s="101">
        <v>2348</v>
      </c>
      <c r="M53" s="101">
        <v>138257</v>
      </c>
      <c r="N53" s="102">
        <v>466017</v>
      </c>
      <c r="O53" s="99">
        <f t="shared" si="0"/>
        <v>6712</v>
      </c>
      <c r="P53" s="99">
        <f t="shared" si="0"/>
        <v>3991</v>
      </c>
      <c r="Q53" s="99">
        <f t="shared" si="0"/>
        <v>426732</v>
      </c>
      <c r="R53" s="99">
        <f t="shared" si="0"/>
        <v>3155</v>
      </c>
      <c r="S53" s="99">
        <f t="shared" si="0"/>
        <v>193021</v>
      </c>
      <c r="T53" s="103">
        <f t="shared" si="1"/>
        <v>633611</v>
      </c>
    </row>
    <row r="54" spans="1:20" outlineLevel="1" x14ac:dyDescent="0.2">
      <c r="A54" s="29">
        <v>560081</v>
      </c>
      <c r="B54" s="29" t="s">
        <v>79</v>
      </c>
      <c r="C54" s="99">
        <v>4136</v>
      </c>
      <c r="D54" s="99">
        <v>17579</v>
      </c>
      <c r="E54" s="99">
        <v>3443</v>
      </c>
      <c r="F54" s="99">
        <v>1049</v>
      </c>
      <c r="G54" s="99">
        <v>203573</v>
      </c>
      <c r="H54" s="100">
        <v>229780</v>
      </c>
      <c r="I54" s="101">
        <v>12111</v>
      </c>
      <c r="J54" s="101">
        <v>44185</v>
      </c>
      <c r="K54" s="101">
        <v>8862</v>
      </c>
      <c r="L54" s="101">
        <v>2651</v>
      </c>
      <c r="M54" s="101">
        <v>509880</v>
      </c>
      <c r="N54" s="102">
        <v>577689</v>
      </c>
      <c r="O54" s="99">
        <f t="shared" si="0"/>
        <v>16247</v>
      </c>
      <c r="P54" s="99">
        <f t="shared" si="0"/>
        <v>61764</v>
      </c>
      <c r="Q54" s="99">
        <f t="shared" si="0"/>
        <v>12305</v>
      </c>
      <c r="R54" s="99">
        <f t="shared" si="0"/>
        <v>3700</v>
      </c>
      <c r="S54" s="99">
        <f t="shared" si="0"/>
        <v>713453</v>
      </c>
      <c r="T54" s="103">
        <f t="shared" si="1"/>
        <v>807469</v>
      </c>
    </row>
    <row r="55" spans="1:20" outlineLevel="1" x14ac:dyDescent="0.2">
      <c r="A55" s="29">
        <v>560082</v>
      </c>
      <c r="B55" s="29" t="s">
        <v>80</v>
      </c>
      <c r="C55" s="99">
        <v>4261</v>
      </c>
      <c r="D55" s="99">
        <v>1889</v>
      </c>
      <c r="E55" s="99">
        <v>116754</v>
      </c>
      <c r="F55" s="99">
        <v>113489</v>
      </c>
      <c r="G55" s="99">
        <v>403</v>
      </c>
      <c r="H55" s="100">
        <v>236796</v>
      </c>
      <c r="I55" s="101">
        <v>7278</v>
      </c>
      <c r="J55" s="101">
        <v>3203</v>
      </c>
      <c r="K55" s="101">
        <v>199312</v>
      </c>
      <c r="L55" s="101">
        <v>190225</v>
      </c>
      <c r="M55" s="101">
        <v>671</v>
      </c>
      <c r="N55" s="102">
        <v>400689</v>
      </c>
      <c r="O55" s="99">
        <f t="shared" si="0"/>
        <v>11539</v>
      </c>
      <c r="P55" s="99">
        <f t="shared" si="0"/>
        <v>5092</v>
      </c>
      <c r="Q55" s="99">
        <f t="shared" si="0"/>
        <v>316066</v>
      </c>
      <c r="R55" s="99">
        <f t="shared" si="0"/>
        <v>303714</v>
      </c>
      <c r="S55" s="99">
        <f t="shared" si="0"/>
        <v>1074</v>
      </c>
      <c r="T55" s="103">
        <f t="shared" si="1"/>
        <v>637485</v>
      </c>
    </row>
    <row r="56" spans="1:20" outlineLevel="1" x14ac:dyDescent="0.2">
      <c r="A56" s="29">
        <v>560083</v>
      </c>
      <c r="B56" s="29" t="s">
        <v>81</v>
      </c>
      <c r="C56" s="99">
        <v>5457</v>
      </c>
      <c r="D56" s="99">
        <v>3043</v>
      </c>
      <c r="E56" s="99">
        <v>111986</v>
      </c>
      <c r="F56" s="99">
        <v>123710</v>
      </c>
      <c r="G56" s="99">
        <v>768</v>
      </c>
      <c r="H56" s="100">
        <v>244964</v>
      </c>
      <c r="I56" s="101">
        <v>7996</v>
      </c>
      <c r="J56" s="101">
        <v>4593</v>
      </c>
      <c r="K56" s="101">
        <v>169814</v>
      </c>
      <c r="L56" s="101">
        <v>185975</v>
      </c>
      <c r="M56" s="101">
        <v>1214</v>
      </c>
      <c r="N56" s="102">
        <v>369592</v>
      </c>
      <c r="O56" s="99">
        <f t="shared" si="0"/>
        <v>13453</v>
      </c>
      <c r="P56" s="99">
        <f t="shared" si="0"/>
        <v>7636</v>
      </c>
      <c r="Q56" s="99">
        <f t="shared" si="0"/>
        <v>281800</v>
      </c>
      <c r="R56" s="99">
        <f t="shared" si="0"/>
        <v>309685</v>
      </c>
      <c r="S56" s="99">
        <f t="shared" si="0"/>
        <v>1982</v>
      </c>
      <c r="T56" s="103">
        <f t="shared" si="1"/>
        <v>614556</v>
      </c>
    </row>
    <row r="57" spans="1:20" outlineLevel="1" x14ac:dyDescent="0.2">
      <c r="A57" s="29">
        <v>560084</v>
      </c>
      <c r="B57" s="29" t="s">
        <v>82</v>
      </c>
      <c r="C57" s="99">
        <v>3188</v>
      </c>
      <c r="D57" s="99">
        <v>249432</v>
      </c>
      <c r="E57" s="99">
        <v>53705</v>
      </c>
      <c r="F57" s="99">
        <v>1375</v>
      </c>
      <c r="G57" s="99">
        <v>621</v>
      </c>
      <c r="H57" s="100">
        <v>308321</v>
      </c>
      <c r="I57" s="101">
        <v>6480</v>
      </c>
      <c r="J57" s="101">
        <v>506439</v>
      </c>
      <c r="K57" s="101">
        <v>112769</v>
      </c>
      <c r="L57" s="101">
        <v>2769</v>
      </c>
      <c r="M57" s="101">
        <v>1287</v>
      </c>
      <c r="N57" s="102">
        <v>629744</v>
      </c>
      <c r="O57" s="99">
        <f t="shared" ref="O57:S67" si="2">C57+I57</f>
        <v>9668</v>
      </c>
      <c r="P57" s="99">
        <f t="shared" si="2"/>
        <v>755871</v>
      </c>
      <c r="Q57" s="99">
        <f t="shared" si="2"/>
        <v>166474</v>
      </c>
      <c r="R57" s="99">
        <f t="shared" si="2"/>
        <v>4144</v>
      </c>
      <c r="S57" s="99">
        <f t="shared" si="2"/>
        <v>1908</v>
      </c>
      <c r="T57" s="103">
        <f t="shared" si="1"/>
        <v>938065</v>
      </c>
    </row>
    <row r="58" spans="1:20" ht="25.5" outlineLevel="1" x14ac:dyDescent="0.2">
      <c r="A58" s="29">
        <v>560085</v>
      </c>
      <c r="B58" s="29" t="s">
        <v>83</v>
      </c>
      <c r="C58" s="99">
        <v>24555</v>
      </c>
      <c r="D58" s="99">
        <v>9376</v>
      </c>
      <c r="E58" s="99">
        <v>13913</v>
      </c>
      <c r="F58" s="99">
        <v>13253</v>
      </c>
      <c r="G58" s="99">
        <v>4978</v>
      </c>
      <c r="H58" s="100">
        <v>66075</v>
      </c>
      <c r="I58" s="101">
        <v>64908</v>
      </c>
      <c r="J58" s="101">
        <v>24557</v>
      </c>
      <c r="K58" s="101">
        <v>37820</v>
      </c>
      <c r="L58" s="101">
        <v>34274</v>
      </c>
      <c r="M58" s="101">
        <v>13636</v>
      </c>
      <c r="N58" s="102">
        <v>175195</v>
      </c>
      <c r="O58" s="99">
        <f t="shared" si="2"/>
        <v>89463</v>
      </c>
      <c r="P58" s="99">
        <f t="shared" si="2"/>
        <v>33933</v>
      </c>
      <c r="Q58" s="99">
        <f t="shared" si="2"/>
        <v>51733</v>
      </c>
      <c r="R58" s="99">
        <f t="shared" si="2"/>
        <v>47527</v>
      </c>
      <c r="S58" s="99">
        <f t="shared" si="2"/>
        <v>18614</v>
      </c>
      <c r="T58" s="103">
        <f t="shared" si="1"/>
        <v>241270</v>
      </c>
    </row>
    <row r="59" spans="1:20" ht="25.5" outlineLevel="1" x14ac:dyDescent="0.2">
      <c r="A59" s="29">
        <v>560086</v>
      </c>
      <c r="B59" s="29" t="s">
        <v>84</v>
      </c>
      <c r="C59" s="99">
        <v>19762</v>
      </c>
      <c r="D59" s="99">
        <v>4116</v>
      </c>
      <c r="E59" s="99">
        <v>17218</v>
      </c>
      <c r="F59" s="99">
        <v>3569</v>
      </c>
      <c r="G59" s="99">
        <v>2260</v>
      </c>
      <c r="H59" s="100">
        <v>46925</v>
      </c>
      <c r="I59" s="101">
        <v>141445</v>
      </c>
      <c r="J59" s="101">
        <v>27758</v>
      </c>
      <c r="K59" s="101">
        <v>108149</v>
      </c>
      <c r="L59" s="101">
        <v>24030</v>
      </c>
      <c r="M59" s="101">
        <v>15272</v>
      </c>
      <c r="N59" s="102">
        <v>316654</v>
      </c>
      <c r="O59" s="99">
        <f t="shared" si="2"/>
        <v>161207</v>
      </c>
      <c r="P59" s="99">
        <f t="shared" si="2"/>
        <v>31874</v>
      </c>
      <c r="Q59" s="99">
        <f t="shared" si="2"/>
        <v>125367</v>
      </c>
      <c r="R59" s="99">
        <f t="shared" si="2"/>
        <v>27599</v>
      </c>
      <c r="S59" s="99">
        <f t="shared" si="2"/>
        <v>17532</v>
      </c>
      <c r="T59" s="103">
        <f t="shared" si="1"/>
        <v>363579</v>
      </c>
    </row>
    <row r="60" spans="1:20" outlineLevel="1" x14ac:dyDescent="0.2">
      <c r="A60" s="29">
        <v>560087</v>
      </c>
      <c r="B60" s="29" t="s">
        <v>85</v>
      </c>
      <c r="C60" s="99">
        <v>47984</v>
      </c>
      <c r="D60" s="99">
        <v>155764</v>
      </c>
      <c r="E60" s="99">
        <v>78254</v>
      </c>
      <c r="F60" s="99">
        <v>11948</v>
      </c>
      <c r="G60" s="99">
        <v>9418</v>
      </c>
      <c r="H60" s="100">
        <v>303368</v>
      </c>
      <c r="I60" s="101">
        <v>61633</v>
      </c>
      <c r="J60" s="101">
        <v>197249</v>
      </c>
      <c r="K60" s="101">
        <v>100385</v>
      </c>
      <c r="L60" s="101">
        <v>15029</v>
      </c>
      <c r="M60" s="101">
        <v>11928</v>
      </c>
      <c r="N60" s="102">
        <v>386224</v>
      </c>
      <c r="O60" s="99">
        <f t="shared" si="2"/>
        <v>109617</v>
      </c>
      <c r="P60" s="99">
        <f t="shared" si="2"/>
        <v>353013</v>
      </c>
      <c r="Q60" s="99">
        <f t="shared" si="2"/>
        <v>178639</v>
      </c>
      <c r="R60" s="99">
        <f t="shared" si="2"/>
        <v>26977</v>
      </c>
      <c r="S60" s="99">
        <f t="shared" si="2"/>
        <v>21346</v>
      </c>
      <c r="T60" s="103">
        <f t="shared" si="1"/>
        <v>689592</v>
      </c>
    </row>
    <row r="61" spans="1:20" ht="25.5" outlineLevel="1" x14ac:dyDescent="0.2">
      <c r="A61" s="29">
        <v>560088</v>
      </c>
      <c r="B61" s="29" t="s">
        <v>86</v>
      </c>
      <c r="C61" s="99">
        <v>20488</v>
      </c>
      <c r="D61" s="99">
        <v>18677</v>
      </c>
      <c r="E61" s="99">
        <v>4687</v>
      </c>
      <c r="F61" s="99">
        <v>1397</v>
      </c>
      <c r="G61" s="99">
        <v>41438</v>
      </c>
      <c r="H61" s="100">
        <v>86687</v>
      </c>
      <c r="I61" s="101">
        <v>19711</v>
      </c>
      <c r="J61" s="101">
        <v>18259</v>
      </c>
      <c r="K61" s="101">
        <v>4309</v>
      </c>
      <c r="L61" s="101">
        <v>1333</v>
      </c>
      <c r="M61" s="101">
        <v>39867</v>
      </c>
      <c r="N61" s="102">
        <v>83479</v>
      </c>
      <c r="O61" s="99">
        <f t="shared" si="2"/>
        <v>40199</v>
      </c>
      <c r="P61" s="99">
        <f t="shared" si="2"/>
        <v>36936</v>
      </c>
      <c r="Q61" s="99">
        <f t="shared" si="2"/>
        <v>8996</v>
      </c>
      <c r="R61" s="99">
        <f t="shared" si="2"/>
        <v>2730</v>
      </c>
      <c r="S61" s="99">
        <f t="shared" si="2"/>
        <v>81305</v>
      </c>
      <c r="T61" s="103">
        <f t="shared" si="1"/>
        <v>170166</v>
      </c>
    </row>
    <row r="62" spans="1:20" ht="25.5" outlineLevel="1" x14ac:dyDescent="0.2">
      <c r="A62" s="29">
        <v>560089</v>
      </c>
      <c r="B62" s="29" t="s">
        <v>87</v>
      </c>
      <c r="C62" s="99">
        <v>71</v>
      </c>
      <c r="D62" s="99">
        <v>69</v>
      </c>
      <c r="E62" s="99">
        <v>13551</v>
      </c>
      <c r="F62" s="99">
        <v>135</v>
      </c>
      <c r="G62" s="99">
        <v>20532</v>
      </c>
      <c r="H62" s="100">
        <v>34358</v>
      </c>
      <c r="I62" s="101">
        <v>119</v>
      </c>
      <c r="J62" s="101">
        <v>119</v>
      </c>
      <c r="K62" s="101">
        <v>22346</v>
      </c>
      <c r="L62" s="101">
        <v>223</v>
      </c>
      <c r="M62" s="101">
        <v>33966</v>
      </c>
      <c r="N62" s="102">
        <v>56773</v>
      </c>
      <c r="O62" s="99">
        <f t="shared" si="2"/>
        <v>190</v>
      </c>
      <c r="P62" s="99">
        <f t="shared" si="2"/>
        <v>188</v>
      </c>
      <c r="Q62" s="99">
        <f t="shared" si="2"/>
        <v>35897</v>
      </c>
      <c r="R62" s="99">
        <f t="shared" si="2"/>
        <v>358</v>
      </c>
      <c r="S62" s="99">
        <f t="shared" si="2"/>
        <v>54498</v>
      </c>
      <c r="T62" s="103">
        <f t="shared" si="1"/>
        <v>91131</v>
      </c>
    </row>
    <row r="63" spans="1:20" ht="25.5" outlineLevel="1" x14ac:dyDescent="0.2">
      <c r="A63" s="29">
        <v>560096</v>
      </c>
      <c r="B63" s="29" t="s">
        <v>88</v>
      </c>
      <c r="C63" s="99">
        <v>10344</v>
      </c>
      <c r="D63" s="99">
        <v>3141</v>
      </c>
      <c r="E63" s="99">
        <v>2885</v>
      </c>
      <c r="F63" s="99">
        <v>1800</v>
      </c>
      <c r="G63" s="99">
        <v>731</v>
      </c>
      <c r="H63" s="100">
        <v>18901</v>
      </c>
      <c r="I63" s="101">
        <v>4953</v>
      </c>
      <c r="J63" s="101">
        <v>1499</v>
      </c>
      <c r="K63" s="101">
        <v>1387</v>
      </c>
      <c r="L63" s="101">
        <v>895</v>
      </c>
      <c r="M63" s="101">
        <v>361</v>
      </c>
      <c r="N63" s="102">
        <v>9095</v>
      </c>
      <c r="O63" s="99">
        <f t="shared" si="2"/>
        <v>15297</v>
      </c>
      <c r="P63" s="99">
        <f t="shared" si="2"/>
        <v>4640</v>
      </c>
      <c r="Q63" s="99">
        <f t="shared" si="2"/>
        <v>4272</v>
      </c>
      <c r="R63" s="99">
        <f t="shared" si="2"/>
        <v>2695</v>
      </c>
      <c r="S63" s="99">
        <f t="shared" si="2"/>
        <v>1092</v>
      </c>
      <c r="T63" s="103">
        <f t="shared" si="1"/>
        <v>27996</v>
      </c>
    </row>
    <row r="64" spans="1:20" ht="25.5" outlineLevel="1" x14ac:dyDescent="0.2">
      <c r="A64" s="29">
        <v>560098</v>
      </c>
      <c r="B64" s="29" t="s">
        <v>89</v>
      </c>
      <c r="C64" s="99">
        <v>12588</v>
      </c>
      <c r="D64" s="99">
        <v>15538</v>
      </c>
      <c r="E64" s="99">
        <v>39510</v>
      </c>
      <c r="F64" s="99">
        <v>4730</v>
      </c>
      <c r="G64" s="99">
        <v>2874</v>
      </c>
      <c r="H64" s="100">
        <v>75240</v>
      </c>
      <c r="I64" s="101">
        <v>11542</v>
      </c>
      <c r="J64" s="101">
        <v>14859</v>
      </c>
      <c r="K64" s="101">
        <v>36343</v>
      </c>
      <c r="L64" s="101">
        <v>4928</v>
      </c>
      <c r="M64" s="101">
        <v>2643</v>
      </c>
      <c r="N64" s="102">
        <v>70315</v>
      </c>
      <c r="O64" s="99">
        <f t="shared" si="2"/>
        <v>24130</v>
      </c>
      <c r="P64" s="99">
        <f t="shared" si="2"/>
        <v>30397</v>
      </c>
      <c r="Q64" s="99">
        <f t="shared" si="2"/>
        <v>75853</v>
      </c>
      <c r="R64" s="99">
        <f t="shared" si="2"/>
        <v>9658</v>
      </c>
      <c r="S64" s="99">
        <f t="shared" si="2"/>
        <v>5517</v>
      </c>
      <c r="T64" s="103">
        <f t="shared" si="1"/>
        <v>145555</v>
      </c>
    </row>
    <row r="65" spans="1:20" ht="27" customHeight="1" outlineLevel="1" x14ac:dyDescent="0.2">
      <c r="A65" s="29">
        <v>560099</v>
      </c>
      <c r="B65" s="29" t="s">
        <v>90</v>
      </c>
      <c r="C65" s="99">
        <v>47892</v>
      </c>
      <c r="D65" s="99">
        <v>12043</v>
      </c>
      <c r="E65" s="99">
        <v>14726</v>
      </c>
      <c r="F65" s="99">
        <v>5686</v>
      </c>
      <c r="G65" s="99">
        <v>3776</v>
      </c>
      <c r="H65" s="100">
        <v>84123</v>
      </c>
      <c r="I65" s="101">
        <v>25462</v>
      </c>
      <c r="J65" s="101">
        <v>6463</v>
      </c>
      <c r="K65" s="101">
        <v>7826</v>
      </c>
      <c r="L65" s="101">
        <v>3057</v>
      </c>
      <c r="M65" s="101">
        <v>2021</v>
      </c>
      <c r="N65" s="102">
        <v>44829</v>
      </c>
      <c r="O65" s="99">
        <f t="shared" si="2"/>
        <v>73354</v>
      </c>
      <c r="P65" s="99">
        <f t="shared" si="2"/>
        <v>18506</v>
      </c>
      <c r="Q65" s="99">
        <f t="shared" si="2"/>
        <v>22552</v>
      </c>
      <c r="R65" s="99">
        <f t="shared" si="2"/>
        <v>8743</v>
      </c>
      <c r="S65" s="99">
        <f t="shared" si="2"/>
        <v>5797</v>
      </c>
      <c r="T65" s="103">
        <f t="shared" si="1"/>
        <v>128952</v>
      </c>
    </row>
    <row r="66" spans="1:20" ht="40.5" customHeight="1" outlineLevel="1" x14ac:dyDescent="0.2">
      <c r="A66" s="29">
        <v>560101</v>
      </c>
      <c r="B66" s="29" t="s">
        <v>91</v>
      </c>
      <c r="C66" s="99">
        <v>34146</v>
      </c>
      <c r="D66" s="99">
        <v>3301</v>
      </c>
      <c r="E66" s="99">
        <v>7443</v>
      </c>
      <c r="F66" s="99">
        <v>1865</v>
      </c>
      <c r="G66" s="99">
        <v>899</v>
      </c>
      <c r="H66" s="100">
        <v>47654</v>
      </c>
      <c r="I66" s="101">
        <v>121258</v>
      </c>
      <c r="J66" s="101">
        <v>11744</v>
      </c>
      <c r="K66" s="101">
        <v>26532</v>
      </c>
      <c r="L66" s="101">
        <v>6610</v>
      </c>
      <c r="M66" s="101">
        <v>3180</v>
      </c>
      <c r="N66" s="102">
        <v>169324</v>
      </c>
      <c r="O66" s="99">
        <f t="shared" si="2"/>
        <v>155404</v>
      </c>
      <c r="P66" s="99">
        <f t="shared" si="2"/>
        <v>15045</v>
      </c>
      <c r="Q66" s="99">
        <f t="shared" si="2"/>
        <v>33975</v>
      </c>
      <c r="R66" s="99">
        <f t="shared" si="2"/>
        <v>8475</v>
      </c>
      <c r="S66" s="99">
        <f t="shared" si="2"/>
        <v>4079</v>
      </c>
      <c r="T66" s="103">
        <f t="shared" si="1"/>
        <v>216978</v>
      </c>
    </row>
    <row r="67" spans="1:20" ht="38.25" outlineLevel="1" x14ac:dyDescent="0.2">
      <c r="A67" s="29">
        <v>560206</v>
      </c>
      <c r="B67" s="29" t="s">
        <v>42</v>
      </c>
      <c r="C67" s="99">
        <v>5577</v>
      </c>
      <c r="D67" s="99">
        <v>132131</v>
      </c>
      <c r="E67" s="99">
        <v>80124</v>
      </c>
      <c r="F67" s="99">
        <v>108273</v>
      </c>
      <c r="G67" s="99">
        <v>568</v>
      </c>
      <c r="H67" s="100">
        <v>326673</v>
      </c>
      <c r="I67" s="101">
        <v>21756</v>
      </c>
      <c r="J67" s="101">
        <v>512953</v>
      </c>
      <c r="K67" s="101">
        <v>309674</v>
      </c>
      <c r="L67" s="101">
        <v>416604</v>
      </c>
      <c r="M67" s="101">
        <v>2151</v>
      </c>
      <c r="N67" s="102">
        <v>1263138</v>
      </c>
      <c r="O67" s="99">
        <f t="shared" si="2"/>
        <v>27333</v>
      </c>
      <c r="P67" s="99">
        <f t="shared" si="2"/>
        <v>645084</v>
      </c>
      <c r="Q67" s="99">
        <f t="shared" si="2"/>
        <v>389798</v>
      </c>
      <c r="R67" s="99">
        <f t="shared" si="2"/>
        <v>524877</v>
      </c>
      <c r="S67" s="99">
        <f t="shared" si="2"/>
        <v>2719</v>
      </c>
      <c r="T67" s="103">
        <f t="shared" si="1"/>
        <v>1589811</v>
      </c>
    </row>
    <row r="68" spans="1:20" s="108" customFormat="1" ht="21" customHeight="1" x14ac:dyDescent="0.2">
      <c r="A68" s="502" t="s">
        <v>145</v>
      </c>
      <c r="B68" s="502"/>
      <c r="C68" s="105">
        <v>4368169</v>
      </c>
      <c r="D68" s="105">
        <v>3254931</v>
      </c>
      <c r="E68" s="105">
        <v>2987508</v>
      </c>
      <c r="F68" s="105">
        <v>1337331</v>
      </c>
      <c r="G68" s="105">
        <v>2176632</v>
      </c>
      <c r="H68" s="100">
        <v>14124571</v>
      </c>
      <c r="I68" s="106">
        <v>12913882</v>
      </c>
      <c r="J68" s="106">
        <v>9104013</v>
      </c>
      <c r="K68" s="106">
        <v>8988124</v>
      </c>
      <c r="L68" s="106">
        <v>4483286</v>
      </c>
      <c r="M68" s="106">
        <v>5192647</v>
      </c>
      <c r="N68" s="102">
        <v>40681952</v>
      </c>
      <c r="O68" s="107">
        <f t="shared" ref="O68:T68" si="3">SUM(O5:O67)</f>
        <v>17282051</v>
      </c>
      <c r="P68" s="107">
        <f t="shared" si="3"/>
        <v>12358944</v>
      </c>
      <c r="Q68" s="107">
        <f t="shared" si="3"/>
        <v>11975632</v>
      </c>
      <c r="R68" s="107">
        <f t="shared" si="3"/>
        <v>5820617</v>
      </c>
      <c r="S68" s="107">
        <f t="shared" si="3"/>
        <v>7369279</v>
      </c>
      <c r="T68" s="103">
        <f t="shared" si="3"/>
        <v>54806523</v>
      </c>
    </row>
    <row r="69" spans="1:20" x14ac:dyDescent="0.2">
      <c r="O69" s="110"/>
      <c r="P69" s="110"/>
      <c r="Q69" s="110"/>
      <c r="R69" s="110"/>
      <c r="S69" s="110"/>
    </row>
    <row r="70" spans="1:20" x14ac:dyDescent="0.2">
      <c r="N70" s="110"/>
    </row>
  </sheetData>
  <mergeCells count="13">
    <mergeCell ref="O3:S3"/>
    <mergeCell ref="T3:T4"/>
    <mergeCell ref="A68:B68"/>
    <mergeCell ref="E1:H1"/>
    <mergeCell ref="L1:N1"/>
    <mergeCell ref="Q1:T1"/>
    <mergeCell ref="A2:T2"/>
    <mergeCell ref="A3:A4"/>
    <mergeCell ref="B3:B4"/>
    <mergeCell ref="C3:G3"/>
    <mergeCell ref="H3:H4"/>
    <mergeCell ref="I3:M3"/>
    <mergeCell ref="N3:N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7" sqref="C7"/>
    </sheetView>
  </sheetViews>
  <sheetFormatPr defaultRowHeight="15" x14ac:dyDescent="0.25"/>
  <cols>
    <col min="1" max="1" width="7" style="9" bestFit="1" customWidth="1"/>
    <col min="2" max="2" width="26.28515625" customWidth="1"/>
    <col min="3" max="3" width="21.85546875" customWidth="1"/>
    <col min="4" max="4" width="20.85546875" customWidth="1"/>
    <col min="5" max="5" width="16" customWidth="1"/>
    <col min="6" max="7" width="14.28515625" customWidth="1"/>
    <col min="8" max="8" width="16.5703125" style="45" customWidth="1"/>
    <col min="9" max="9" width="14.7109375" customWidth="1"/>
  </cols>
  <sheetData>
    <row r="1" spans="1:9" ht="30.75" customHeight="1" x14ac:dyDescent="0.25">
      <c r="A1" s="57"/>
      <c r="B1" s="72"/>
      <c r="C1" s="61"/>
      <c r="D1" s="73"/>
      <c r="E1" s="49"/>
      <c r="G1" s="491" t="s">
        <v>330</v>
      </c>
      <c r="H1" s="491"/>
      <c r="I1" s="491"/>
    </row>
    <row r="2" spans="1:9" ht="23.25" customHeight="1" x14ac:dyDescent="0.25">
      <c r="A2" s="511" t="s">
        <v>176</v>
      </c>
      <c r="B2" s="511"/>
      <c r="C2" s="511"/>
      <c r="D2" s="511"/>
      <c r="E2" s="511"/>
      <c r="F2" s="511"/>
      <c r="G2" s="511"/>
      <c r="H2" s="511"/>
      <c r="I2" s="511"/>
    </row>
    <row r="3" spans="1:9" s="321" customFormat="1" ht="66.75" customHeight="1" x14ac:dyDescent="0.2">
      <c r="A3" s="512" t="s">
        <v>95</v>
      </c>
      <c r="B3" s="513" t="s">
        <v>96</v>
      </c>
      <c r="C3" s="355" t="s">
        <v>121</v>
      </c>
      <c r="D3" s="355" t="s">
        <v>122</v>
      </c>
      <c r="E3" s="355" t="s">
        <v>123</v>
      </c>
      <c r="F3" s="355" t="s">
        <v>124</v>
      </c>
      <c r="G3" s="355" t="s">
        <v>125</v>
      </c>
      <c r="H3" s="514" t="s">
        <v>126</v>
      </c>
      <c r="I3" s="514" t="s">
        <v>127</v>
      </c>
    </row>
    <row r="4" spans="1:9" s="321" customFormat="1" ht="16.5" customHeight="1" x14ac:dyDescent="0.2">
      <c r="A4" s="512"/>
      <c r="B4" s="513"/>
      <c r="C4" s="339" t="s">
        <v>128</v>
      </c>
      <c r="D4" s="339" t="s">
        <v>129</v>
      </c>
      <c r="E4" s="339" t="s">
        <v>128</v>
      </c>
      <c r="F4" s="339" t="s">
        <v>128</v>
      </c>
      <c r="G4" s="339" t="s">
        <v>128</v>
      </c>
      <c r="H4" s="514"/>
      <c r="I4" s="514"/>
    </row>
    <row r="5" spans="1:9" ht="26.25" x14ac:dyDescent="0.25">
      <c r="A5" s="28">
        <v>560002</v>
      </c>
      <c r="B5" s="29" t="s">
        <v>19</v>
      </c>
      <c r="C5" s="74">
        <f>VLOOKUP(A5,'[1]1Прил. АПП на 1 жителя'!$A$6:$O$68,15,0)</f>
        <v>4.6399999999999997</v>
      </c>
      <c r="D5" s="34">
        <f>VLOOKUP(A5,'[1]2Прил.ПЦ от общего АПП'!$A$6:$O$68,15,0)</f>
        <v>5</v>
      </c>
      <c r="E5" s="34">
        <f>VLOOKUP(A5,'[1]3Прил.Диспанс. взр.'!$A$5:$H$67,8,0)</f>
        <v>3.88</v>
      </c>
      <c r="F5" s="34">
        <f>VLOOKUP(A5,'[1]4Прил.Профил. дети'!$A$5:$M$67,13,0)</f>
        <v>0</v>
      </c>
      <c r="G5" s="34">
        <f>VLOOKUP(A5,'[1]5Прил. НП'!$A$6:$O$68,15,0)</f>
        <v>0.78</v>
      </c>
      <c r="H5" s="34">
        <f>G5+F5+E5+D5+C5</f>
        <v>14.3</v>
      </c>
      <c r="I5" s="75">
        <f t="shared" ref="I5:I67" si="0">H5/17*100</f>
        <v>84.117647058823536</v>
      </c>
    </row>
    <row r="6" spans="1:9" ht="26.25" x14ac:dyDescent="0.25">
      <c r="A6" s="28">
        <v>560014</v>
      </c>
      <c r="B6" s="29" t="s">
        <v>30</v>
      </c>
      <c r="C6" s="74">
        <f>VLOOKUP(A6,'[1]1Прил. АПП на 1 жителя'!$A$6:$O$68,15,0)</f>
        <v>4.68</v>
      </c>
      <c r="D6" s="34">
        <f>VLOOKUP(A6,'[1]2Прил.ПЦ от общего АПП'!$A$6:$O$68,15,0)</f>
        <v>4.8499999999999996</v>
      </c>
      <c r="E6" s="34">
        <f>VLOOKUP(A6,'[1]3Прил.Диспанс. взр.'!$A$5:$H$67,8,0)</f>
        <v>3.49</v>
      </c>
      <c r="F6" s="34">
        <f>VLOOKUP(A6,'[1]4Прил.Профил. дети'!$A$5:$M$67,13,0)</f>
        <v>0</v>
      </c>
      <c r="G6" s="34">
        <f>VLOOKUP(A6,'[1]5Прил. НП'!$A$6:$O$68,15,0)</f>
        <v>0.37</v>
      </c>
      <c r="H6" s="34">
        <f t="shared" ref="H6:H67" si="1">G6+F6+E6+D6+C6</f>
        <v>13.39</v>
      </c>
      <c r="I6" s="75">
        <f t="shared" si="0"/>
        <v>78.764705882352942</v>
      </c>
    </row>
    <row r="7" spans="1:9" x14ac:dyDescent="0.25">
      <c r="A7" s="28">
        <v>560017</v>
      </c>
      <c r="B7" s="29" t="s">
        <v>31</v>
      </c>
      <c r="C7" s="74">
        <f>VLOOKUP(A7,'[1]1Прил. АПП на 1 жителя'!$A$6:$O$68,15,0)</f>
        <v>0</v>
      </c>
      <c r="D7" s="34">
        <f>VLOOKUP(A7,'[1]2Прил.ПЦ от общего АПП'!$A$6:$O$68,15,0)</f>
        <v>0</v>
      </c>
      <c r="E7" s="34">
        <f>VLOOKUP(A7,'[1]3Прил.Диспанс. взр.'!$A$5:$H$67,8,0)</f>
        <v>3.97</v>
      </c>
      <c r="F7" s="34">
        <f>VLOOKUP(A7,'[1]4Прил.Профил. дети'!$A$5:$M$67,13,0)</f>
        <v>0</v>
      </c>
      <c r="G7" s="34">
        <f>VLOOKUP(A7,'[1]5Прил. НП'!$A$6:$O$68,15,0)</f>
        <v>0.87</v>
      </c>
      <c r="H7" s="34">
        <f t="shared" si="1"/>
        <v>4.84</v>
      </c>
      <c r="I7" s="75">
        <f t="shared" si="0"/>
        <v>28.470588235294116</v>
      </c>
    </row>
    <row r="8" spans="1:9" x14ac:dyDescent="0.25">
      <c r="A8" s="28">
        <v>560019</v>
      </c>
      <c r="B8" s="29" t="s">
        <v>32</v>
      </c>
      <c r="C8" s="74">
        <f>VLOOKUP(A8,'[1]1Прил. АПП на 1 жителя'!$A$6:$O$68,15,0)</f>
        <v>0.2</v>
      </c>
      <c r="D8" s="34">
        <f>VLOOKUP(A8,'[1]2Прил.ПЦ от общего АПП'!$A$6:$O$68,15,0)</f>
        <v>5</v>
      </c>
      <c r="E8" s="34">
        <f>VLOOKUP(A8,'[1]3Прил.Диспанс. взр.'!$A$5:$H$67,8,0)</f>
        <v>0</v>
      </c>
      <c r="F8" s="34">
        <f>VLOOKUP(A8,'[1]4Прил.Профил. дети'!$A$5:$M$67,13,0)</f>
        <v>0.19</v>
      </c>
      <c r="G8" s="34">
        <f>VLOOKUP(A8,'[1]5Прил. НП'!$A$6:$O$68,15,0)</f>
        <v>0.94</v>
      </c>
      <c r="H8" s="34">
        <f t="shared" si="1"/>
        <v>6.33</v>
      </c>
      <c r="I8" s="75">
        <f t="shared" si="0"/>
        <v>37.235294117647058</v>
      </c>
    </row>
    <row r="9" spans="1:9" x14ac:dyDescent="0.25">
      <c r="A9" s="28">
        <v>560021</v>
      </c>
      <c r="B9" s="29" t="s">
        <v>33</v>
      </c>
      <c r="C9" s="74">
        <v>5</v>
      </c>
      <c r="D9" s="34">
        <f>VLOOKUP(A9,'[1]2Прил.ПЦ от общего АПП'!$A$6:$O$68,15,0)</f>
        <v>5</v>
      </c>
      <c r="E9" s="34">
        <f>VLOOKUP(A9,'[1]3Прил.Диспанс. взр.'!$A$5:$H$67,8,0)</f>
        <v>2.68</v>
      </c>
      <c r="F9" s="34">
        <f>VLOOKUP(A9,'[1]4Прил.Профил. дети'!$A$5:$M$67,13,0)</f>
        <v>1.84</v>
      </c>
      <c r="G9" s="34">
        <f>VLOOKUP(A9,'[1]5Прил. НП'!$A$6:$O$68,15,0)</f>
        <v>0.97</v>
      </c>
      <c r="H9" s="34">
        <f t="shared" si="1"/>
        <v>15.49</v>
      </c>
      <c r="I9" s="75">
        <f t="shared" si="0"/>
        <v>91.117647058823522</v>
      </c>
    </row>
    <row r="10" spans="1:9" x14ac:dyDescent="0.25">
      <c r="A10" s="28">
        <v>560022</v>
      </c>
      <c r="B10" s="29" t="s">
        <v>34</v>
      </c>
      <c r="C10" s="74">
        <f>VLOOKUP(A10,'[1]1Прил. АПП на 1 жителя'!$A$6:$O$68,15,0)</f>
        <v>5</v>
      </c>
      <c r="D10" s="34">
        <f>VLOOKUP(A10,'[1]2Прил.ПЦ от общего АПП'!$A$6:$O$68,15,0)</f>
        <v>5</v>
      </c>
      <c r="E10" s="34">
        <f>VLOOKUP(A10,'[1]3Прил.Диспанс. взр.'!$A$5:$H$67,8,0)</f>
        <v>3.42</v>
      </c>
      <c r="F10" s="34">
        <f>VLOOKUP(A10,'[1]4Прил.Профил. дети'!$A$5:$M$67,13,0)</f>
        <v>1.1299999999999999</v>
      </c>
      <c r="G10" s="34">
        <f>VLOOKUP(A10,'[1]5Прил. НП'!$A$6:$O$68,15,0)</f>
        <v>0.92</v>
      </c>
      <c r="H10" s="34">
        <f t="shared" si="1"/>
        <v>15.469999999999999</v>
      </c>
      <c r="I10" s="75">
        <f t="shared" si="0"/>
        <v>90.999999999999986</v>
      </c>
    </row>
    <row r="11" spans="1:9" x14ac:dyDescent="0.25">
      <c r="A11" s="28">
        <v>560024</v>
      </c>
      <c r="B11" s="29" t="s">
        <v>35</v>
      </c>
      <c r="C11" s="74">
        <f>VLOOKUP(A11,'[1]1Прил. АПП на 1 жителя'!$A$6:$O$68,15,0)</f>
        <v>4.95</v>
      </c>
      <c r="D11" s="34">
        <f>VLOOKUP(A11,'[1]2Прил.ПЦ от общего АПП'!$A$6:$O$68,15,0)</f>
        <v>5</v>
      </c>
      <c r="E11" s="34">
        <f>VLOOKUP(A11,'[1]3Прил.Диспанс. взр.'!$A$5:$H$67,8,0)</f>
        <v>0.16</v>
      </c>
      <c r="F11" s="34">
        <f>VLOOKUP(A11,'[1]4Прил.Профил. дети'!$A$5:$M$67,13,0)</f>
        <v>4.7300000000000004</v>
      </c>
      <c r="G11" s="34">
        <f>VLOOKUP(A11,'[1]5Прил. НП'!$A$6:$O$68,15,0)</f>
        <v>1.93</v>
      </c>
      <c r="H11" s="34">
        <f t="shared" si="1"/>
        <v>16.77</v>
      </c>
      <c r="I11" s="75">
        <f t="shared" si="0"/>
        <v>98.647058823529406</v>
      </c>
    </row>
    <row r="12" spans="1:9" ht="26.25" x14ac:dyDescent="0.25">
      <c r="A12" s="28">
        <v>560026</v>
      </c>
      <c r="B12" s="29" t="s">
        <v>36</v>
      </c>
      <c r="C12" s="74">
        <f>VLOOKUP(A12,'[1]1Прил. АПП на 1 жителя'!$A$6:$O$68,15,0)</f>
        <v>4.84</v>
      </c>
      <c r="D12" s="34">
        <f>VLOOKUP(A12,'[1]2Прил.ПЦ от общего АПП'!$A$6:$O$68,15,0)</f>
        <v>5</v>
      </c>
      <c r="E12" s="34">
        <f>VLOOKUP(A12,'[1]3Прил.Диспанс. взр.'!$A$5:$H$67,8,0)</f>
        <v>4.08</v>
      </c>
      <c r="F12" s="34">
        <f>VLOOKUP(A12,'[1]4Прил.Профил. дети'!$A$5:$M$67,13,0)</f>
        <v>0.8</v>
      </c>
      <c r="G12" s="34">
        <f>VLOOKUP(A12,'[1]5Прил. НП'!$A$6:$O$68,15,0)</f>
        <v>0.83</v>
      </c>
      <c r="H12" s="34">
        <f t="shared" si="1"/>
        <v>15.55</v>
      </c>
      <c r="I12" s="75">
        <f t="shared" si="0"/>
        <v>91.47058823529413</v>
      </c>
    </row>
    <row r="13" spans="1:9" x14ac:dyDescent="0.25">
      <c r="A13" s="28">
        <v>560032</v>
      </c>
      <c r="B13" s="29" t="s">
        <v>37</v>
      </c>
      <c r="C13" s="74">
        <f>VLOOKUP(A13,'[1]1Прил. АПП на 1 жителя'!$A$6:$O$68,15,0)</f>
        <v>0</v>
      </c>
      <c r="D13" s="34">
        <f>VLOOKUP(A13,'[1]2Прил.ПЦ от общего АПП'!$A$6:$O$68,15,0)</f>
        <v>5</v>
      </c>
      <c r="E13" s="34">
        <f>VLOOKUP(A13,'[1]3Прил.Диспанс. взр.'!$A$5:$H$67,8,0)</f>
        <v>4.45</v>
      </c>
      <c r="F13" s="34">
        <f>VLOOKUP(A13,'[1]4Прил.Профил. дети'!$A$5:$M$67,13,0)</f>
        <v>0</v>
      </c>
      <c r="G13" s="34">
        <f>VLOOKUP(A13,'[1]5Прил. НП'!$A$6:$O$68,15,0)</f>
        <v>0.64</v>
      </c>
      <c r="H13" s="34">
        <f t="shared" si="1"/>
        <v>10.09</v>
      </c>
      <c r="I13" s="75">
        <f t="shared" si="0"/>
        <v>59.352941176470587</v>
      </c>
    </row>
    <row r="14" spans="1:9" x14ac:dyDescent="0.25">
      <c r="A14" s="28">
        <v>560033</v>
      </c>
      <c r="B14" s="29" t="s">
        <v>38</v>
      </c>
      <c r="C14" s="74">
        <f>VLOOKUP(A14,'[1]1Прил. АПП на 1 жителя'!$A$6:$O$68,15,0)</f>
        <v>4.75</v>
      </c>
      <c r="D14" s="34">
        <f>VLOOKUP(A14,'[1]2Прил.ПЦ от общего АПП'!$A$6:$O$68,15,0)</f>
        <v>5</v>
      </c>
      <c r="E14" s="34">
        <f>VLOOKUP(A14,'[1]3Прил.Диспанс. взр.'!$A$5:$H$67,8,0)</f>
        <v>4.8099999999999996</v>
      </c>
      <c r="F14" s="34">
        <f>VLOOKUP(A14,'[1]4Прил.Профил. дети'!$A$5:$M$67,13,0)</f>
        <v>0</v>
      </c>
      <c r="G14" s="34">
        <f>VLOOKUP(A14,'[1]5Прил. НП'!$A$6:$O$68,15,0)</f>
        <v>0.94</v>
      </c>
      <c r="H14" s="34">
        <f t="shared" si="1"/>
        <v>15.5</v>
      </c>
      <c r="I14" s="75">
        <f t="shared" si="0"/>
        <v>91.17647058823529</v>
      </c>
    </row>
    <row r="15" spans="1:9" x14ac:dyDescent="0.25">
      <c r="A15" s="28">
        <v>560034</v>
      </c>
      <c r="B15" s="29" t="s">
        <v>39</v>
      </c>
      <c r="C15" s="74">
        <f>VLOOKUP(A15,'[1]1Прил. АПП на 1 жителя'!$A$6:$O$68,15,0)</f>
        <v>5</v>
      </c>
      <c r="D15" s="34">
        <f>VLOOKUP(A15,'[1]2Прил.ПЦ от общего АПП'!$A$6:$O$68,15,0)</f>
        <v>5</v>
      </c>
      <c r="E15" s="34">
        <f>VLOOKUP(A15,'[1]3Прил.Диспанс. взр.'!$A$5:$H$67,8,0)</f>
        <v>4.63</v>
      </c>
      <c r="F15" s="34">
        <f>VLOOKUP(A15,'[1]4Прил.Профил. дети'!$A$5:$M$67,13,0)</f>
        <v>0</v>
      </c>
      <c r="G15" s="34">
        <f>VLOOKUP(A15,'[1]5Прил. НП'!$A$6:$O$68,15,0)</f>
        <v>1.85</v>
      </c>
      <c r="H15" s="34">
        <f t="shared" si="1"/>
        <v>16.48</v>
      </c>
      <c r="I15" s="75">
        <f t="shared" si="0"/>
        <v>96.941176470588246</v>
      </c>
    </row>
    <row r="16" spans="1:9" x14ac:dyDescent="0.25">
      <c r="A16" s="28">
        <v>560035</v>
      </c>
      <c r="B16" s="29" t="s">
        <v>40</v>
      </c>
      <c r="C16" s="74">
        <f>VLOOKUP(A16,'[1]1Прил. АПП на 1 жителя'!$A$6:$O$68,15,0)</f>
        <v>3.93</v>
      </c>
      <c r="D16" s="34">
        <f>VLOOKUP(A16,'[1]2Прил.ПЦ от общего АПП'!$A$6:$O$68,15,0)</f>
        <v>5</v>
      </c>
      <c r="E16" s="34">
        <f>VLOOKUP(A16,'[1]3Прил.Диспанс. взр.'!$A$5:$H$67,8,0)</f>
        <v>0</v>
      </c>
      <c r="F16" s="34">
        <f>VLOOKUP(A16,'[1]4Прил.Профил. дети'!$A$5:$M$67,13,0)</f>
        <v>3.82</v>
      </c>
      <c r="G16" s="34">
        <f>VLOOKUP(A16,'[1]5Прил. НП'!$A$6:$O$68,15,0)</f>
        <v>0.36</v>
      </c>
      <c r="H16" s="34">
        <f t="shared" si="1"/>
        <v>13.11</v>
      </c>
      <c r="I16" s="75">
        <f t="shared" si="0"/>
        <v>77.117647058823522</v>
      </c>
    </row>
    <row r="17" spans="1:9" x14ac:dyDescent="0.25">
      <c r="A17" s="28">
        <v>560036</v>
      </c>
      <c r="B17" s="29" t="s">
        <v>41</v>
      </c>
      <c r="C17" s="74">
        <f>VLOOKUP(A17,'[1]1Прил. АПП на 1 жителя'!$A$6:$O$68,15,0)</f>
        <v>4.09</v>
      </c>
      <c r="D17" s="34">
        <f>VLOOKUP(A17,'[1]2Прил.ПЦ от общего АПП'!$A$6:$O$68,15,0)</f>
        <v>5</v>
      </c>
      <c r="E17" s="34">
        <f>VLOOKUP(A17,'[1]3Прил.Диспанс. взр.'!$A$5:$H$67,8,0)</f>
        <v>3.71</v>
      </c>
      <c r="F17" s="34">
        <f>VLOOKUP(A17,'[1]4Прил.Профил. дети'!$A$5:$M$67,13,0)</f>
        <v>0.79</v>
      </c>
      <c r="G17" s="34">
        <f>VLOOKUP(A17,'[1]5Прил. НП'!$A$6:$O$68,15,0)</f>
        <v>0.94</v>
      </c>
      <c r="H17" s="34">
        <f t="shared" si="1"/>
        <v>14.53</v>
      </c>
      <c r="I17" s="75">
        <f t="shared" si="0"/>
        <v>85.470588235294116</v>
      </c>
    </row>
    <row r="18" spans="1:9" ht="15" customHeight="1" x14ac:dyDescent="0.25">
      <c r="A18" s="28">
        <v>560041</v>
      </c>
      <c r="B18" s="29" t="s">
        <v>43</v>
      </c>
      <c r="C18" s="74">
        <f>VLOOKUP(A18,'[1]1Прил. АПП на 1 жителя'!$A$6:$O$68,15,0)</f>
        <v>4.57</v>
      </c>
      <c r="D18" s="34">
        <f>VLOOKUP(A18,'[1]2Прил.ПЦ от общего АПП'!$A$6:$O$68,15,0)</f>
        <v>4.6399999999999997</v>
      </c>
      <c r="E18" s="34">
        <f>VLOOKUP(A18,'[1]3Прил.Диспанс. взр.'!$A$5:$H$67,8,0)</f>
        <v>0</v>
      </c>
      <c r="F18" s="34">
        <f>VLOOKUP(A18,'[1]4Прил.Профил. дети'!$A$5:$M$67,13,0)</f>
        <v>3.93</v>
      </c>
      <c r="G18" s="34">
        <f>VLOOKUP(A18,'[1]5Прил. НП'!$A$6:$O$68,15,0)</f>
        <v>0.48</v>
      </c>
      <c r="H18" s="34">
        <f t="shared" si="1"/>
        <v>13.620000000000001</v>
      </c>
      <c r="I18" s="75">
        <f t="shared" si="0"/>
        <v>80.117647058823536</v>
      </c>
    </row>
    <row r="19" spans="1:9" x14ac:dyDescent="0.25">
      <c r="A19" s="28">
        <v>560043</v>
      </c>
      <c r="B19" s="29" t="s">
        <v>44</v>
      </c>
      <c r="C19" s="74">
        <f>VLOOKUP(A19,'[1]1Прил. АПП на 1 жителя'!$A$6:$O$68,15,0)</f>
        <v>4.59</v>
      </c>
      <c r="D19" s="34">
        <f>VLOOKUP(A19,'[1]2Прил.ПЦ от общего АПП'!$A$6:$O$68,15,0)</f>
        <v>5</v>
      </c>
      <c r="E19" s="34">
        <f>VLOOKUP(A19,'[1]3Прил.Диспанс. взр.'!$A$5:$H$67,8,0)</f>
        <v>2.38</v>
      </c>
      <c r="F19" s="34">
        <f>VLOOKUP(A19,'[1]4Прил.Профил. дети'!$A$5:$M$67,13,0)</f>
        <v>0.62</v>
      </c>
      <c r="G19" s="34">
        <f>VLOOKUP(A19,'[1]5Прил. НП'!$A$6:$O$68,15,0)</f>
        <v>0.23</v>
      </c>
      <c r="H19" s="34">
        <f t="shared" si="1"/>
        <v>12.82</v>
      </c>
      <c r="I19" s="75">
        <f t="shared" si="0"/>
        <v>75.411764705882362</v>
      </c>
    </row>
    <row r="20" spans="1:9" x14ac:dyDescent="0.25">
      <c r="A20" s="28">
        <v>560045</v>
      </c>
      <c r="B20" s="29" t="s">
        <v>45</v>
      </c>
      <c r="C20" s="74">
        <f>VLOOKUP(A20,'[1]1Прил. АПП на 1 жителя'!$A$6:$O$68,15,0)</f>
        <v>5</v>
      </c>
      <c r="D20" s="34">
        <f>VLOOKUP(A20,'[1]2Прил.ПЦ от общего АПП'!$A$6:$O$68,15,0)</f>
        <v>5</v>
      </c>
      <c r="E20" s="34">
        <f>VLOOKUP(A20,'[1]3Прил.Диспанс. взр.'!$A$5:$H$67,8,0)</f>
        <v>2.91</v>
      </c>
      <c r="F20" s="34">
        <f>VLOOKUP(A20,'[1]4Прил.Профил. дети'!$A$5:$M$67,13,0)</f>
        <v>1.06</v>
      </c>
      <c r="G20" s="34">
        <f>VLOOKUP(A20,'[1]5Прил. НП'!$A$6:$O$68,15,0)</f>
        <v>0.06</v>
      </c>
      <c r="H20" s="34">
        <f t="shared" si="1"/>
        <v>14.030000000000001</v>
      </c>
      <c r="I20" s="75">
        <f t="shared" si="0"/>
        <v>82.529411764705884</v>
      </c>
    </row>
    <row r="21" spans="1:9" x14ac:dyDescent="0.25">
      <c r="A21" s="28">
        <v>560047</v>
      </c>
      <c r="B21" s="29" t="s">
        <v>46</v>
      </c>
      <c r="C21" s="74">
        <f>VLOOKUP(A21,'[1]1Прил. АПП на 1 жителя'!$A$6:$O$68,15,0)</f>
        <v>5</v>
      </c>
      <c r="D21" s="34">
        <f>VLOOKUP(A21,'[1]2Прил.ПЦ от общего АПП'!$A$6:$O$68,15,0)</f>
        <v>3.19</v>
      </c>
      <c r="E21" s="34">
        <f>VLOOKUP(A21,'[1]3Прил.Диспанс. взр.'!$A$5:$H$67,8,0)</f>
        <v>2.82</v>
      </c>
      <c r="F21" s="34">
        <f>VLOOKUP(A21,'[1]4Прил.Профил. дети'!$A$5:$M$67,13,0)</f>
        <v>0.9</v>
      </c>
      <c r="G21" s="34">
        <f>VLOOKUP(A21,'[1]5Прил. НП'!$A$6:$O$68,15,0)</f>
        <v>0.18</v>
      </c>
      <c r="H21" s="34">
        <f t="shared" si="1"/>
        <v>12.09</v>
      </c>
      <c r="I21" s="75">
        <f t="shared" si="0"/>
        <v>71.117647058823536</v>
      </c>
    </row>
    <row r="22" spans="1:9" x14ac:dyDescent="0.25">
      <c r="A22" s="28">
        <v>560049</v>
      </c>
      <c r="B22" s="29" t="s">
        <v>47</v>
      </c>
      <c r="C22" s="74">
        <f>VLOOKUP(A22,'[1]1Прил. АПП на 1 жителя'!$A$6:$O$68,15,0)</f>
        <v>3.93</v>
      </c>
      <c r="D22" s="34">
        <f>VLOOKUP(A22,'[1]2Прил.ПЦ от общего АПП'!$A$6:$O$68,15,0)</f>
        <v>4.9800000000000004</v>
      </c>
      <c r="E22" s="34">
        <f>VLOOKUP(A22,'[1]3Прил.Диспанс. взр.'!$A$5:$H$67,8,0)</f>
        <v>2.58</v>
      </c>
      <c r="F22" s="34">
        <f>VLOOKUP(A22,'[1]4Прил.Профил. дети'!$A$5:$M$67,13,0)</f>
        <v>0.97</v>
      </c>
      <c r="G22" s="34">
        <f>VLOOKUP(A22,'[1]5Прил. НП'!$A$6:$O$68,15,0)</f>
        <v>1.08</v>
      </c>
      <c r="H22" s="34">
        <f t="shared" si="1"/>
        <v>13.54</v>
      </c>
      <c r="I22" s="75">
        <f t="shared" si="0"/>
        <v>79.647058823529406</v>
      </c>
    </row>
    <row r="23" spans="1:9" x14ac:dyDescent="0.25">
      <c r="A23" s="28">
        <v>560050</v>
      </c>
      <c r="B23" s="29" t="s">
        <v>48</v>
      </c>
      <c r="C23" s="74">
        <f>VLOOKUP(A23,'[1]1Прил. АПП на 1 жителя'!$A$6:$O$68,15,0)</f>
        <v>5</v>
      </c>
      <c r="D23" s="34">
        <f>VLOOKUP(A23,'[1]2Прил.ПЦ от общего АПП'!$A$6:$O$68,15,0)</f>
        <v>4.82</v>
      </c>
      <c r="E23" s="34">
        <f>VLOOKUP(A23,'[1]3Прил.Диспанс. взр.'!$A$5:$H$67,8,0)</f>
        <v>3.36</v>
      </c>
      <c r="F23" s="34">
        <f>VLOOKUP(A23,'[1]4Прил.Профил. дети'!$A$5:$M$67,13,0)</f>
        <v>0.93</v>
      </c>
      <c r="G23" s="34">
        <f>VLOOKUP(A23,'[1]5Прил. НП'!$A$6:$O$68,15,0)</f>
        <v>0.48</v>
      </c>
      <c r="H23" s="34">
        <f t="shared" si="1"/>
        <v>14.59</v>
      </c>
      <c r="I23" s="75">
        <f t="shared" si="0"/>
        <v>85.82352941176471</v>
      </c>
    </row>
    <row r="24" spans="1:9" x14ac:dyDescent="0.25">
      <c r="A24" s="28">
        <v>560051</v>
      </c>
      <c r="B24" s="29" t="s">
        <v>49</v>
      </c>
      <c r="C24" s="74">
        <f>VLOOKUP(A24,'[1]1Прил. АПП на 1 жителя'!$A$6:$O$68,15,0)</f>
        <v>1.1000000000000001</v>
      </c>
      <c r="D24" s="34">
        <f>VLOOKUP(A24,'[1]2Прил.ПЦ от общего АПП'!$A$6:$O$68,15,0)</f>
        <v>2.97</v>
      </c>
      <c r="E24" s="34">
        <f>VLOOKUP(A24,'[1]3Прил.Диспанс. взр.'!$A$5:$H$67,8,0)</f>
        <v>3.1</v>
      </c>
      <c r="F24" s="34">
        <f>VLOOKUP(A24,'[1]4Прил.Профил. дети'!$A$5:$M$67,13,0)</f>
        <v>0.82</v>
      </c>
      <c r="G24" s="34">
        <f>VLOOKUP(A24,'[1]5Прил. НП'!$A$6:$O$68,15,0)</f>
        <v>0.34</v>
      </c>
      <c r="H24" s="34">
        <f t="shared" si="1"/>
        <v>8.33</v>
      </c>
      <c r="I24" s="75">
        <f t="shared" si="0"/>
        <v>49</v>
      </c>
    </row>
    <row r="25" spans="1:9" x14ac:dyDescent="0.25">
      <c r="A25" s="28">
        <v>560052</v>
      </c>
      <c r="B25" s="29" t="s">
        <v>50</v>
      </c>
      <c r="C25" s="74">
        <f>VLOOKUP(A25,'[1]1Прил. АПП на 1 жителя'!$A$6:$O$68,15,0)</f>
        <v>4.2300000000000004</v>
      </c>
      <c r="D25" s="34">
        <f>VLOOKUP(A25,'[1]2Прил.ПЦ от общего АПП'!$A$6:$O$68,15,0)</f>
        <v>5</v>
      </c>
      <c r="E25" s="34">
        <f>VLOOKUP(A25,'[1]3Прил.Диспанс. взр.'!$A$5:$H$67,8,0)</f>
        <v>3.36</v>
      </c>
      <c r="F25" s="34">
        <f>VLOOKUP(A25,'[1]4Прил.Профил. дети'!$A$5:$M$67,13,0)</f>
        <v>0.88</v>
      </c>
      <c r="G25" s="34">
        <f>VLOOKUP(A25,'[1]5Прил. НП'!$A$6:$O$68,15,0)</f>
        <v>0.46</v>
      </c>
      <c r="H25" s="34">
        <f t="shared" si="1"/>
        <v>13.93</v>
      </c>
      <c r="I25" s="75">
        <f t="shared" si="0"/>
        <v>81.941176470588232</v>
      </c>
    </row>
    <row r="26" spans="1:9" x14ac:dyDescent="0.25">
      <c r="A26" s="28">
        <v>560053</v>
      </c>
      <c r="B26" s="29" t="s">
        <v>51</v>
      </c>
      <c r="C26" s="74">
        <f>VLOOKUP(A26,'[1]1Прил. АПП на 1 жителя'!$A$6:$O$68,15,0)</f>
        <v>2.88</v>
      </c>
      <c r="D26" s="34">
        <f>VLOOKUP(A26,'[1]2Прил.ПЦ от общего АПП'!$A$6:$O$68,15,0)</f>
        <v>5</v>
      </c>
      <c r="E26" s="34">
        <f>VLOOKUP(A26,'[1]3Прил.Диспанс. взр.'!$A$5:$H$67,8,0)</f>
        <v>2.78</v>
      </c>
      <c r="F26" s="34">
        <f>VLOOKUP(A26,'[1]4Прил.Профил. дети'!$A$5:$M$67,13,0)</f>
        <v>0.82</v>
      </c>
      <c r="G26" s="34">
        <f>VLOOKUP(A26,'[1]5Прил. НП'!$A$6:$O$68,15,0)</f>
        <v>0.21</v>
      </c>
      <c r="H26" s="34">
        <f t="shared" si="1"/>
        <v>11.689999999999998</v>
      </c>
      <c r="I26" s="75">
        <f t="shared" si="0"/>
        <v>68.764705882352928</v>
      </c>
    </row>
    <row r="27" spans="1:9" x14ac:dyDescent="0.25">
      <c r="A27" s="28">
        <v>560054</v>
      </c>
      <c r="B27" s="29" t="s">
        <v>52</v>
      </c>
      <c r="C27" s="74">
        <f>VLOOKUP(A27,'[1]1Прил. АПП на 1 жителя'!$A$6:$O$68,15,0)</f>
        <v>3.83</v>
      </c>
      <c r="D27" s="34">
        <f>VLOOKUP(A27,'[1]2Прил.ПЦ от общего АПП'!$A$6:$O$68,15,0)</f>
        <v>5</v>
      </c>
      <c r="E27" s="34">
        <f>VLOOKUP(A27,'[1]3Прил.Диспанс. взр.'!$A$5:$H$67,8,0)</f>
        <v>2.06</v>
      </c>
      <c r="F27" s="34">
        <f>VLOOKUP(A27,'[1]4Прил.Профил. дети'!$A$5:$M$67,13,0)</f>
        <v>0.66</v>
      </c>
      <c r="G27" s="34">
        <f>VLOOKUP(A27,'[1]5Прил. НП'!$A$6:$O$68,15,0)</f>
        <v>0.2</v>
      </c>
      <c r="H27" s="34">
        <f t="shared" si="1"/>
        <v>11.75</v>
      </c>
      <c r="I27" s="75">
        <f t="shared" si="0"/>
        <v>69.117647058823522</v>
      </c>
    </row>
    <row r="28" spans="1:9" x14ac:dyDescent="0.25">
      <c r="A28" s="28">
        <v>560055</v>
      </c>
      <c r="B28" s="29" t="s">
        <v>53</v>
      </c>
      <c r="C28" s="74">
        <f>VLOOKUP(A28,'[1]1Прил. АПП на 1 жителя'!$A$6:$O$68,15,0)</f>
        <v>1</v>
      </c>
      <c r="D28" s="34">
        <f>VLOOKUP(A28,'[1]2Прил.ПЦ от общего АПП'!$A$6:$O$68,15,0)</f>
        <v>5</v>
      </c>
      <c r="E28" s="34">
        <f>VLOOKUP(A28,'[1]3Прил.Диспанс. взр.'!$A$5:$H$67,8,0)</f>
        <v>2.69</v>
      </c>
      <c r="F28" s="34">
        <f>VLOOKUP(A28,'[1]4Прил.Профил. дети'!$A$5:$M$67,13,0)</f>
        <v>0.84</v>
      </c>
      <c r="G28" s="34">
        <f>VLOOKUP(A28,'[1]5Прил. НП'!$A$6:$O$68,15,0)</f>
        <v>0.65</v>
      </c>
      <c r="H28" s="34">
        <f t="shared" si="1"/>
        <v>10.18</v>
      </c>
      <c r="I28" s="75">
        <f t="shared" si="0"/>
        <v>59.882352941176464</v>
      </c>
    </row>
    <row r="29" spans="1:9" x14ac:dyDescent="0.25">
      <c r="A29" s="28">
        <v>560056</v>
      </c>
      <c r="B29" s="29" t="s">
        <v>54</v>
      </c>
      <c r="C29" s="74">
        <f>VLOOKUP(A29,'[1]1Прил. АПП на 1 жителя'!$A$6:$O$68,15,0)</f>
        <v>4.8600000000000003</v>
      </c>
      <c r="D29" s="34">
        <f>VLOOKUP(A29,'[1]2Прил.ПЦ от общего АПП'!$A$6:$O$68,15,0)</f>
        <v>0.9</v>
      </c>
      <c r="E29" s="34">
        <f>VLOOKUP(A29,'[1]3Прил.Диспанс. взр.'!$A$5:$H$67,8,0)</f>
        <v>3.12</v>
      </c>
      <c r="F29" s="34">
        <f>VLOOKUP(A29,'[1]4Прил.Профил. дети'!$A$5:$M$67,13,0)</f>
        <v>0.65</v>
      </c>
      <c r="G29" s="34">
        <f>VLOOKUP(A29,'[1]5Прил. НП'!$A$6:$O$68,15,0)</f>
        <v>0.33</v>
      </c>
      <c r="H29" s="34">
        <f t="shared" si="1"/>
        <v>9.86</v>
      </c>
      <c r="I29" s="75">
        <f t="shared" si="0"/>
        <v>57.999999999999993</v>
      </c>
    </row>
    <row r="30" spans="1:9" x14ac:dyDescent="0.25">
      <c r="A30" s="28">
        <v>560057</v>
      </c>
      <c r="B30" s="29" t="s">
        <v>55</v>
      </c>
      <c r="C30" s="74">
        <f>VLOOKUP(A30,'[1]1Прил. АПП на 1 жителя'!$A$6:$O$68,15,0)</f>
        <v>5</v>
      </c>
      <c r="D30" s="34">
        <f>VLOOKUP(A30,'[1]2Прил.ПЦ от общего АПП'!$A$6:$O$68,15,0)</f>
        <v>5</v>
      </c>
      <c r="E30" s="34">
        <f>VLOOKUP(A30,'[1]3Прил.Диспанс. взр.'!$A$5:$H$67,8,0)</f>
        <v>3.07</v>
      </c>
      <c r="F30" s="34">
        <f>VLOOKUP(A30,'[1]4Прил.Профил. дети'!$A$5:$M$67,13,0)</f>
        <v>0.94</v>
      </c>
      <c r="G30" s="34">
        <f>VLOOKUP(A30,'[1]5Прил. НП'!$A$6:$O$68,15,0)</f>
        <v>0.8</v>
      </c>
      <c r="H30" s="34">
        <f t="shared" si="1"/>
        <v>14.809999999999999</v>
      </c>
      <c r="I30" s="75">
        <f t="shared" si="0"/>
        <v>87.117647058823522</v>
      </c>
    </row>
    <row r="31" spans="1:9" x14ac:dyDescent="0.25">
      <c r="A31" s="28">
        <v>560058</v>
      </c>
      <c r="B31" s="29" t="s">
        <v>56</v>
      </c>
      <c r="C31" s="74">
        <f>VLOOKUP(A31,'[1]1Прил. АПП на 1 жителя'!$A$6:$O$68,15,0)</f>
        <v>4.4400000000000004</v>
      </c>
      <c r="D31" s="34">
        <f>VLOOKUP(A31,'[1]2Прил.ПЦ от общего АПП'!$A$6:$O$68,15,0)</f>
        <v>5</v>
      </c>
      <c r="E31" s="34">
        <f>VLOOKUP(A31,'[1]3Прил.Диспанс. взр.'!$A$5:$H$67,8,0)</f>
        <v>2.78</v>
      </c>
      <c r="F31" s="34">
        <f>VLOOKUP(A31,'[1]4Прил.Профил. дети'!$A$5:$M$67,13,0)</f>
        <v>0.85</v>
      </c>
      <c r="G31" s="34">
        <f>VLOOKUP(A31,'[1]5Прил. НП'!$A$6:$O$68,15,0)</f>
        <v>0.06</v>
      </c>
      <c r="H31" s="34">
        <f t="shared" si="1"/>
        <v>13.129999999999999</v>
      </c>
      <c r="I31" s="75">
        <f t="shared" si="0"/>
        <v>77.235294117647058</v>
      </c>
    </row>
    <row r="32" spans="1:9" x14ac:dyDescent="0.25">
      <c r="A32" s="28">
        <v>560059</v>
      </c>
      <c r="B32" s="29" t="s">
        <v>57</v>
      </c>
      <c r="C32" s="74">
        <f>VLOOKUP(A32,'[1]1Прил. АПП на 1 жителя'!$A$6:$O$68,15,0)</f>
        <v>4.03</v>
      </c>
      <c r="D32" s="34">
        <f>VLOOKUP(A32,'[1]2Прил.ПЦ от общего АПП'!$A$6:$O$68,15,0)</f>
        <v>5</v>
      </c>
      <c r="E32" s="34">
        <f>VLOOKUP(A32,'[1]3Прил.Диспанс. взр.'!$A$5:$H$67,8,0)</f>
        <v>3.58</v>
      </c>
      <c r="F32" s="34">
        <f>VLOOKUP(A32,'[1]4Прил.Профил. дети'!$A$5:$M$67,13,0)</f>
        <v>0.92</v>
      </c>
      <c r="G32" s="34">
        <f>VLOOKUP(A32,'[1]5Прил. НП'!$A$6:$O$68,15,0)</f>
        <v>0.65</v>
      </c>
      <c r="H32" s="34">
        <f t="shared" si="1"/>
        <v>14.18</v>
      </c>
      <c r="I32" s="75">
        <f t="shared" si="0"/>
        <v>83.411764705882348</v>
      </c>
    </row>
    <row r="33" spans="1:9" x14ac:dyDescent="0.25">
      <c r="A33" s="28">
        <v>560060</v>
      </c>
      <c r="B33" s="29" t="s">
        <v>58</v>
      </c>
      <c r="C33" s="74">
        <f>VLOOKUP(A33,'[1]1Прил. АПП на 1 жителя'!$A$6:$O$68,15,0)</f>
        <v>4.5999999999999996</v>
      </c>
      <c r="D33" s="34">
        <f>VLOOKUP(A33,'[1]2Прил.ПЦ от общего АПП'!$A$6:$O$68,15,0)</f>
        <v>5</v>
      </c>
      <c r="E33" s="34">
        <f>VLOOKUP(A33,'[1]3Прил.Диспанс. взр.'!$A$5:$H$67,8,0)</f>
        <v>2.85</v>
      </c>
      <c r="F33" s="34">
        <f>VLOOKUP(A33,'[1]4Прил.Профил. дети'!$A$5:$M$67,13,0)</f>
        <v>0.86</v>
      </c>
      <c r="G33" s="34">
        <f>VLOOKUP(A33,'[1]5Прил. НП'!$A$6:$O$68,15,0)</f>
        <v>0.2</v>
      </c>
      <c r="H33" s="34">
        <f t="shared" si="1"/>
        <v>13.51</v>
      </c>
      <c r="I33" s="75">
        <f t="shared" si="0"/>
        <v>79.470588235294116</v>
      </c>
    </row>
    <row r="34" spans="1:9" x14ac:dyDescent="0.25">
      <c r="A34" s="28">
        <v>560061</v>
      </c>
      <c r="B34" s="29" t="s">
        <v>59</v>
      </c>
      <c r="C34" s="74">
        <f>VLOOKUP(A34,'[1]1Прил. АПП на 1 жителя'!$A$6:$O$68,15,0)</f>
        <v>3.89</v>
      </c>
      <c r="D34" s="34">
        <f>VLOOKUP(A34,'[1]2Прил.ПЦ от общего АПП'!$A$6:$O$68,15,0)</f>
        <v>5</v>
      </c>
      <c r="E34" s="34">
        <f>VLOOKUP(A34,'[1]3Прил.Диспанс. взр.'!$A$5:$H$67,8,0)</f>
        <v>2.37</v>
      </c>
      <c r="F34" s="34">
        <f>VLOOKUP(A34,'[1]4Прил.Профил. дети'!$A$5:$M$67,13,0)</f>
        <v>0.85</v>
      </c>
      <c r="G34" s="34">
        <f>VLOOKUP(A34,'[1]5Прил. НП'!$A$6:$O$68,15,0)</f>
        <v>0.1</v>
      </c>
      <c r="H34" s="34">
        <f t="shared" si="1"/>
        <v>12.21</v>
      </c>
      <c r="I34" s="75">
        <f t="shared" si="0"/>
        <v>71.82352941176471</v>
      </c>
    </row>
    <row r="35" spans="1:9" x14ac:dyDescent="0.25">
      <c r="A35" s="28">
        <v>560062</v>
      </c>
      <c r="B35" s="29" t="s">
        <v>60</v>
      </c>
      <c r="C35" s="74">
        <f>VLOOKUP(A35,'[1]1Прил. АПП на 1 жителя'!$A$6:$O$68,15,0)</f>
        <v>2.23</v>
      </c>
      <c r="D35" s="34">
        <f>VLOOKUP(A35,'[1]2Прил.ПЦ от общего АПП'!$A$6:$O$68,15,0)</f>
        <v>5</v>
      </c>
      <c r="E35" s="34">
        <f>VLOOKUP(A35,'[1]3Прил.Диспанс. взр.'!$A$5:$H$67,8,0)</f>
        <v>2.21</v>
      </c>
      <c r="F35" s="34">
        <f>VLOOKUP(A35,'[1]4Прил.Профил. дети'!$A$5:$M$67,13,0)</f>
        <v>0.42</v>
      </c>
      <c r="G35" s="34">
        <f>VLOOKUP(A35,'[1]5Прил. НП'!$A$6:$O$68,15,0)</f>
        <v>0.05</v>
      </c>
      <c r="H35" s="34">
        <f t="shared" si="1"/>
        <v>9.91</v>
      </c>
      <c r="I35" s="75">
        <f t="shared" si="0"/>
        <v>58.294117647058826</v>
      </c>
    </row>
    <row r="36" spans="1:9" x14ac:dyDescent="0.25">
      <c r="A36" s="28">
        <v>560063</v>
      </c>
      <c r="B36" s="29" t="s">
        <v>61</v>
      </c>
      <c r="C36" s="74">
        <f>VLOOKUP(A36,'[1]1Прил. АПП на 1 жителя'!$A$6:$O$68,15,0)</f>
        <v>0.95</v>
      </c>
      <c r="D36" s="34">
        <f>VLOOKUP(A36,'[1]2Прил.ПЦ от общего АПП'!$A$6:$O$68,15,0)</f>
        <v>5</v>
      </c>
      <c r="E36" s="34">
        <f>VLOOKUP(A36,'[1]3Прил.Диспанс. взр.'!$A$5:$H$67,8,0)</f>
        <v>2.7</v>
      </c>
      <c r="F36" s="34">
        <f>VLOOKUP(A36,'[1]4Прил.Профил. дети'!$A$5:$M$67,13,0)</f>
        <v>0.92</v>
      </c>
      <c r="G36" s="34">
        <f>VLOOKUP(A36,'[1]5Прил. НП'!$A$6:$O$68,15,0)</f>
        <v>0.14000000000000001</v>
      </c>
      <c r="H36" s="34">
        <f t="shared" si="1"/>
        <v>9.7099999999999991</v>
      </c>
      <c r="I36" s="75">
        <f t="shared" si="0"/>
        <v>57.117647058823529</v>
      </c>
    </row>
    <row r="37" spans="1:9" x14ac:dyDescent="0.25">
      <c r="A37" s="28">
        <v>560064</v>
      </c>
      <c r="B37" s="29" t="s">
        <v>62</v>
      </c>
      <c r="C37" s="74">
        <f>VLOOKUP(A37,'[1]1Прил. АПП на 1 жителя'!$A$6:$O$68,15,0)</f>
        <v>5</v>
      </c>
      <c r="D37" s="34">
        <f>VLOOKUP(A37,'[1]2Прил.ПЦ от общего АПП'!$A$6:$O$68,15,0)</f>
        <v>5</v>
      </c>
      <c r="E37" s="34">
        <f>VLOOKUP(A37,'[1]3Прил.Диспанс. взр.'!$A$5:$H$67,8,0)</f>
        <v>2.42</v>
      </c>
      <c r="F37" s="34">
        <f>VLOOKUP(A37,'[1]4Прил.Профил. дети'!$A$5:$M$67,13,0)</f>
        <v>1.07</v>
      </c>
      <c r="G37" s="34">
        <f>VLOOKUP(A37,'[1]5Прил. НП'!$A$6:$O$68,15,0)</f>
        <v>1.91</v>
      </c>
      <c r="H37" s="34">
        <f t="shared" si="1"/>
        <v>15.4</v>
      </c>
      <c r="I37" s="75">
        <f t="shared" si="0"/>
        <v>90.588235294117652</v>
      </c>
    </row>
    <row r="38" spans="1:9" x14ac:dyDescent="0.25">
      <c r="A38" s="28">
        <v>560065</v>
      </c>
      <c r="B38" s="29" t="s">
        <v>63</v>
      </c>
      <c r="C38" s="74">
        <f>VLOOKUP(A38,'[1]1Прил. АПП на 1 жителя'!$A$6:$O$68,15,0)</f>
        <v>5</v>
      </c>
      <c r="D38" s="34">
        <f>VLOOKUP(A38,'[1]2Прил.ПЦ от общего АПП'!$A$6:$O$68,15,0)</f>
        <v>5</v>
      </c>
      <c r="E38" s="34">
        <f>VLOOKUP(A38,'[1]3Прил.Диспанс. взр.'!$A$5:$H$67,8,0)</f>
        <v>3.52</v>
      </c>
      <c r="F38" s="34">
        <f>VLOOKUP(A38,'[1]4Прил.Профил. дети'!$A$5:$M$67,13,0)</f>
        <v>0.75</v>
      </c>
      <c r="G38" s="34">
        <f>VLOOKUP(A38,'[1]5Прил. НП'!$A$6:$O$68,15,0)</f>
        <v>7.0000000000000007E-2</v>
      </c>
      <c r="H38" s="34">
        <f t="shared" si="1"/>
        <v>14.34</v>
      </c>
      <c r="I38" s="75">
        <f t="shared" si="0"/>
        <v>84.35294117647058</v>
      </c>
    </row>
    <row r="39" spans="1:9" x14ac:dyDescent="0.25">
      <c r="A39" s="28">
        <v>560066</v>
      </c>
      <c r="B39" s="29" t="s">
        <v>64</v>
      </c>
      <c r="C39" s="74">
        <f>VLOOKUP(A39,'[1]1Прил. АПП на 1 жителя'!$A$6:$O$68,15,0)</f>
        <v>4.95</v>
      </c>
      <c r="D39" s="34">
        <f>VLOOKUP(A39,'[1]2Прил.ПЦ от общего АПП'!$A$6:$O$68,15,0)</f>
        <v>5</v>
      </c>
      <c r="E39" s="34">
        <f>VLOOKUP(A39,'[1]3Прил.Диспанс. взр.'!$A$5:$H$67,8,0)</f>
        <v>2.34</v>
      </c>
      <c r="F39" s="34">
        <f>VLOOKUP(A39,'[1]4Прил.Профил. дети'!$A$5:$M$67,13,0)</f>
        <v>0.92</v>
      </c>
      <c r="G39" s="34">
        <f>VLOOKUP(A39,'[1]5Прил. НП'!$A$6:$O$68,15,0)</f>
        <v>0.91</v>
      </c>
      <c r="H39" s="34">
        <f t="shared" si="1"/>
        <v>14.120000000000001</v>
      </c>
      <c r="I39" s="75">
        <f t="shared" si="0"/>
        <v>83.058823529411768</v>
      </c>
    </row>
    <row r="40" spans="1:9" x14ac:dyDescent="0.25">
      <c r="A40" s="28">
        <v>560067</v>
      </c>
      <c r="B40" s="29" t="s">
        <v>65</v>
      </c>
      <c r="C40" s="74">
        <f>VLOOKUP(A40,'[1]1Прил. АПП на 1 жителя'!$A$6:$O$68,15,0)</f>
        <v>3.63</v>
      </c>
      <c r="D40" s="34">
        <f>VLOOKUP(A40,'[1]2Прил.ПЦ от общего АПП'!$A$6:$O$68,15,0)</f>
        <v>5</v>
      </c>
      <c r="E40" s="34">
        <f>VLOOKUP(A40,'[1]3Прил.Диспанс. взр.'!$A$5:$H$67,8,0)</f>
        <v>3.37</v>
      </c>
      <c r="F40" s="34">
        <f>VLOOKUP(A40,'[1]4Прил.Профил. дети'!$A$5:$M$67,13,0)</f>
        <v>1.02</v>
      </c>
      <c r="G40" s="34">
        <f>VLOOKUP(A40,'[1]5Прил. НП'!$A$6:$O$68,15,0)</f>
        <v>0.23</v>
      </c>
      <c r="H40" s="34">
        <f t="shared" si="1"/>
        <v>13.25</v>
      </c>
      <c r="I40" s="75">
        <f t="shared" si="0"/>
        <v>77.941176470588232</v>
      </c>
    </row>
    <row r="41" spans="1:9" x14ac:dyDescent="0.25">
      <c r="A41" s="28">
        <v>560068</v>
      </c>
      <c r="B41" s="29" t="s">
        <v>66</v>
      </c>
      <c r="C41" s="74">
        <f>VLOOKUP(A41,'[1]1Прил. АПП на 1 жителя'!$A$6:$O$68,15,0)</f>
        <v>3.65</v>
      </c>
      <c r="D41" s="34">
        <f>VLOOKUP(A41,'[1]2Прил.ПЦ от общего АПП'!$A$6:$O$68,15,0)</f>
        <v>5</v>
      </c>
      <c r="E41" s="34">
        <f>VLOOKUP(A41,'[1]3Прил.Диспанс. взр.'!$A$5:$H$67,8,0)</f>
        <v>3.1</v>
      </c>
      <c r="F41" s="34">
        <f>VLOOKUP(A41,'[1]4Прил.Профил. дети'!$A$5:$M$67,13,0)</f>
        <v>0.78</v>
      </c>
      <c r="G41" s="34">
        <f>VLOOKUP(A41,'[1]5Прил. НП'!$A$6:$O$68,15,0)</f>
        <v>0.18</v>
      </c>
      <c r="H41" s="34">
        <f t="shared" si="1"/>
        <v>12.71</v>
      </c>
      <c r="I41" s="75">
        <f t="shared" si="0"/>
        <v>74.764705882352942</v>
      </c>
    </row>
    <row r="42" spans="1:9" x14ac:dyDescent="0.25">
      <c r="A42" s="28">
        <v>560069</v>
      </c>
      <c r="B42" s="29" t="s">
        <v>67</v>
      </c>
      <c r="C42" s="74">
        <f>VLOOKUP(A42,'[1]1Прил. АПП на 1 жителя'!$A$6:$O$68,15,0)</f>
        <v>5</v>
      </c>
      <c r="D42" s="34">
        <f>VLOOKUP(A42,'[1]2Прил.ПЦ от общего АПП'!$A$6:$O$68,15,0)</f>
        <v>5</v>
      </c>
      <c r="E42" s="34">
        <f>VLOOKUP(A42,'[1]3Прил.Диспанс. взр.'!$A$5:$H$67,8,0)</f>
        <v>3.08</v>
      </c>
      <c r="F42" s="34">
        <f>VLOOKUP(A42,'[1]4Прил.Профил. дети'!$A$5:$M$67,13,0)</f>
        <v>1</v>
      </c>
      <c r="G42" s="34">
        <f>VLOOKUP(A42,'[1]5Прил. НП'!$A$6:$O$68,15,0)</f>
        <v>0.27</v>
      </c>
      <c r="H42" s="34">
        <f t="shared" si="1"/>
        <v>14.35</v>
      </c>
      <c r="I42" s="75">
        <f t="shared" si="0"/>
        <v>84.411764705882348</v>
      </c>
    </row>
    <row r="43" spans="1:9" x14ac:dyDescent="0.25">
      <c r="A43" s="28">
        <v>560070</v>
      </c>
      <c r="B43" s="29" t="s">
        <v>68</v>
      </c>
      <c r="C43" s="74">
        <f>VLOOKUP(A43,'[1]1Прил. АПП на 1 жителя'!$A$6:$O$68,15,0)</f>
        <v>5</v>
      </c>
      <c r="D43" s="34">
        <f>VLOOKUP(A43,'[1]2Прил.ПЦ от общего АПП'!$A$6:$O$68,15,0)</f>
        <v>5</v>
      </c>
      <c r="E43" s="34">
        <f>VLOOKUP(A43,'[1]3Прил.Диспанс. взр.'!$A$5:$H$67,8,0)</f>
        <v>3.21</v>
      </c>
      <c r="F43" s="34">
        <f>VLOOKUP(A43,'[1]4Прил.Профил. дети'!$A$5:$M$67,13,0)</f>
        <v>1.1000000000000001</v>
      </c>
      <c r="G43" s="34">
        <f>VLOOKUP(A43,'[1]5Прил. НП'!$A$6:$O$68,15,0)</f>
        <v>1.07</v>
      </c>
      <c r="H43" s="34">
        <f t="shared" si="1"/>
        <v>15.379999999999999</v>
      </c>
      <c r="I43" s="75">
        <f t="shared" si="0"/>
        <v>90.470588235294116</v>
      </c>
    </row>
    <row r="44" spans="1:9" x14ac:dyDescent="0.25">
      <c r="A44" s="28">
        <v>560071</v>
      </c>
      <c r="B44" s="29" t="s">
        <v>69</v>
      </c>
      <c r="C44" s="74">
        <f>VLOOKUP(A44,'[1]1Прил. АПП на 1 жителя'!$A$6:$O$68,15,0)</f>
        <v>2.92</v>
      </c>
      <c r="D44" s="34">
        <f>VLOOKUP(A44,'[1]2Прил.ПЦ от общего АПП'!$A$6:$O$68,15,0)</f>
        <v>5</v>
      </c>
      <c r="E44" s="34">
        <f>VLOOKUP(A44,'[1]3Прил.Диспанс. взр.'!$A$5:$H$67,8,0)</f>
        <v>2.72</v>
      </c>
      <c r="F44" s="34">
        <f>VLOOKUP(A44,'[1]4Прил.Профил. дети'!$A$5:$M$67,13,0)</f>
        <v>0.98</v>
      </c>
      <c r="G44" s="34">
        <f>VLOOKUP(A44,'[1]5Прил. НП'!$A$6:$O$68,15,0)</f>
        <v>0.13</v>
      </c>
      <c r="H44" s="34">
        <f t="shared" si="1"/>
        <v>11.75</v>
      </c>
      <c r="I44" s="75">
        <f t="shared" si="0"/>
        <v>69.117647058823522</v>
      </c>
    </row>
    <row r="45" spans="1:9" x14ac:dyDescent="0.25">
      <c r="A45" s="28">
        <v>560072</v>
      </c>
      <c r="B45" s="29" t="s">
        <v>70</v>
      </c>
      <c r="C45" s="74">
        <f>VLOOKUP(A45,'[1]1Прил. АПП на 1 жителя'!$A$6:$O$68,15,0)</f>
        <v>4.29</v>
      </c>
      <c r="D45" s="34">
        <f>VLOOKUP(A45,'[1]2Прил.ПЦ от общего АПП'!$A$6:$O$68,15,0)</f>
        <v>5</v>
      </c>
      <c r="E45" s="34">
        <f>VLOOKUP(A45,'[1]3Прил.Диспанс. взр.'!$A$5:$H$67,8,0)</f>
        <v>3.32</v>
      </c>
      <c r="F45" s="34">
        <f>VLOOKUP(A45,'[1]4Прил.Профил. дети'!$A$5:$M$67,13,0)</f>
        <v>0.94</v>
      </c>
      <c r="G45" s="34">
        <f>VLOOKUP(A45,'[1]5Прил. НП'!$A$6:$O$68,15,0)</f>
        <v>0.45</v>
      </c>
      <c r="H45" s="34">
        <f t="shared" si="1"/>
        <v>14</v>
      </c>
      <c r="I45" s="75">
        <f t="shared" si="0"/>
        <v>82.35294117647058</v>
      </c>
    </row>
    <row r="46" spans="1:9" x14ac:dyDescent="0.25">
      <c r="A46" s="28">
        <v>560073</v>
      </c>
      <c r="B46" s="29" t="s">
        <v>71</v>
      </c>
      <c r="C46" s="74">
        <f>VLOOKUP(A46,'[1]1Прил. АПП на 1 жителя'!$A$6:$O$68,15,0)</f>
        <v>4.82</v>
      </c>
      <c r="D46" s="34">
        <f>VLOOKUP(A46,'[1]2Прил.ПЦ от общего АПП'!$A$6:$O$68,15,0)</f>
        <v>5</v>
      </c>
      <c r="E46" s="34">
        <f>VLOOKUP(A46,'[1]3Прил.Диспанс. взр.'!$A$5:$H$67,8,0)</f>
        <v>3.49</v>
      </c>
      <c r="F46" s="34">
        <f>VLOOKUP(A46,'[1]4Прил.Профил. дети'!$A$5:$M$67,13,0)</f>
        <v>0.47</v>
      </c>
      <c r="G46" s="34">
        <f>VLOOKUP(A46,'[1]5Прил. НП'!$A$6:$O$68,15,0)</f>
        <v>0.54</v>
      </c>
      <c r="H46" s="34">
        <f t="shared" si="1"/>
        <v>14.32</v>
      </c>
      <c r="I46" s="75">
        <f t="shared" si="0"/>
        <v>84.235294117647058</v>
      </c>
    </row>
    <row r="47" spans="1:9" x14ac:dyDescent="0.25">
      <c r="A47" s="28">
        <v>560074</v>
      </c>
      <c r="B47" s="29" t="s">
        <v>72</v>
      </c>
      <c r="C47" s="74">
        <f>VLOOKUP(A47,'[1]1Прил. АПП на 1 жителя'!$A$6:$O$68,15,0)</f>
        <v>3.49</v>
      </c>
      <c r="D47" s="34">
        <f>VLOOKUP(A47,'[1]2Прил.ПЦ от общего АПП'!$A$6:$O$68,15,0)</f>
        <v>5</v>
      </c>
      <c r="E47" s="34">
        <f>VLOOKUP(A47,'[1]3Прил.Диспанс. взр.'!$A$5:$H$67,8,0)</f>
        <v>2.66</v>
      </c>
      <c r="F47" s="34">
        <f>VLOOKUP(A47,'[1]4Прил.Профил. дети'!$A$5:$M$67,13,0)</f>
        <v>1</v>
      </c>
      <c r="G47" s="34">
        <f>VLOOKUP(A47,'[1]5Прил. НП'!$A$6:$O$68,15,0)</f>
        <v>0.23</v>
      </c>
      <c r="H47" s="34">
        <f t="shared" si="1"/>
        <v>12.38</v>
      </c>
      <c r="I47" s="75">
        <f t="shared" si="0"/>
        <v>72.82352941176471</v>
      </c>
    </row>
    <row r="48" spans="1:9" x14ac:dyDescent="0.25">
      <c r="A48" s="28">
        <v>560075</v>
      </c>
      <c r="B48" s="29" t="s">
        <v>73</v>
      </c>
      <c r="C48" s="74">
        <f>VLOOKUP(A48,'[1]1Прил. АПП на 1 жителя'!$A$6:$O$68,15,0)</f>
        <v>4.79</v>
      </c>
      <c r="D48" s="34">
        <f>VLOOKUP(A48,'[1]2Прил.ПЦ от общего АПП'!$A$6:$O$68,15,0)</f>
        <v>5</v>
      </c>
      <c r="E48" s="34">
        <f>VLOOKUP(A48,'[1]3Прил.Диспанс. взр.'!$A$5:$H$67,8,0)</f>
        <v>3.54</v>
      </c>
      <c r="F48" s="34">
        <f>VLOOKUP(A48,'[1]4Прил.Профил. дети'!$A$5:$M$67,13,0)</f>
        <v>1.1499999999999999</v>
      </c>
      <c r="G48" s="34">
        <f>VLOOKUP(A48,'[1]5Прил. НП'!$A$6:$O$68,15,0)</f>
        <v>1.32</v>
      </c>
      <c r="H48" s="34">
        <f t="shared" si="1"/>
        <v>15.8</v>
      </c>
      <c r="I48" s="75">
        <f t="shared" si="0"/>
        <v>92.941176470588232</v>
      </c>
    </row>
    <row r="49" spans="1:9" x14ac:dyDescent="0.25">
      <c r="A49" s="28">
        <v>560076</v>
      </c>
      <c r="B49" s="29" t="s">
        <v>74</v>
      </c>
      <c r="C49" s="74">
        <f>VLOOKUP(A49,'[1]1Прил. АПП на 1 жителя'!$A$6:$O$68,15,0)</f>
        <v>2.67</v>
      </c>
      <c r="D49" s="34">
        <f>VLOOKUP(A49,'[1]2Прил.ПЦ от общего АПП'!$A$6:$O$68,15,0)</f>
        <v>5</v>
      </c>
      <c r="E49" s="34">
        <f>VLOOKUP(A49,'[1]3Прил.Диспанс. взр.'!$A$5:$H$67,8,0)</f>
        <v>2.5299999999999998</v>
      </c>
      <c r="F49" s="34">
        <f>VLOOKUP(A49,'[1]4Прил.Профил. дети'!$A$5:$M$67,13,0)</f>
        <v>0.63</v>
      </c>
      <c r="G49" s="34">
        <f>VLOOKUP(A49,'[1]5Прил. НП'!$A$6:$O$68,15,0)</f>
        <v>0.26</v>
      </c>
      <c r="H49" s="34">
        <f t="shared" si="1"/>
        <v>11.09</v>
      </c>
      <c r="I49" s="75">
        <f t="shared" si="0"/>
        <v>65.235294117647058</v>
      </c>
    </row>
    <row r="50" spans="1:9" x14ac:dyDescent="0.25">
      <c r="A50" s="28">
        <v>560077</v>
      </c>
      <c r="B50" s="29" t="s">
        <v>75</v>
      </c>
      <c r="C50" s="74">
        <f>VLOOKUP(A50,'[1]1Прил. АПП на 1 жителя'!$A$6:$O$68,15,0)</f>
        <v>4.8600000000000003</v>
      </c>
      <c r="D50" s="34">
        <f>VLOOKUP(A50,'[1]2Прил.ПЦ от общего АПП'!$A$6:$O$68,15,0)</f>
        <v>5</v>
      </c>
      <c r="E50" s="34">
        <f>VLOOKUP(A50,'[1]3Прил.Диспанс. взр.'!$A$5:$H$67,8,0)</f>
        <v>2.85</v>
      </c>
      <c r="F50" s="34">
        <f>VLOOKUP(A50,'[1]4Прил.Профил. дети'!$A$5:$M$67,13,0)</f>
        <v>0.77</v>
      </c>
      <c r="G50" s="34">
        <f>VLOOKUP(A50,'[1]5Прил. НП'!$A$6:$O$68,15,0)</f>
        <v>0.55000000000000004</v>
      </c>
      <c r="H50" s="34">
        <f t="shared" si="1"/>
        <v>14.030000000000001</v>
      </c>
      <c r="I50" s="75">
        <f t="shared" si="0"/>
        <v>82.529411764705884</v>
      </c>
    </row>
    <row r="51" spans="1:9" x14ac:dyDescent="0.25">
      <c r="A51" s="28">
        <v>560078</v>
      </c>
      <c r="B51" s="29" t="s">
        <v>76</v>
      </c>
      <c r="C51" s="74">
        <f>VLOOKUP(A51,'[1]1Прил. АПП на 1 жителя'!$A$6:$O$68,15,0)</f>
        <v>0.48</v>
      </c>
      <c r="D51" s="34">
        <f>VLOOKUP(A51,'[1]2Прил.ПЦ от общего АПП'!$A$6:$O$68,15,0)</f>
        <v>4.43</v>
      </c>
      <c r="E51" s="34">
        <f>VLOOKUP(A51,'[1]3Прил.Диспанс. взр.'!$A$5:$H$67,8,0)</f>
        <v>2.39</v>
      </c>
      <c r="F51" s="34">
        <f>VLOOKUP(A51,'[1]4Прил.Профил. дети'!$A$5:$M$67,13,0)</f>
        <v>0.46</v>
      </c>
      <c r="G51" s="34">
        <f>VLOOKUP(A51,'[1]5Прил. НП'!$A$6:$O$68,15,0)</f>
        <v>0.15</v>
      </c>
      <c r="H51" s="34">
        <f t="shared" si="1"/>
        <v>7.91</v>
      </c>
      <c r="I51" s="75">
        <f t="shared" si="0"/>
        <v>46.529411764705884</v>
      </c>
    </row>
    <row r="52" spans="1:9" x14ac:dyDescent="0.25">
      <c r="A52" s="28">
        <v>560079</v>
      </c>
      <c r="B52" s="29" t="s">
        <v>77</v>
      </c>
      <c r="C52" s="74">
        <f>VLOOKUP(A52,'[1]1Прил. АПП на 1 жителя'!$A$6:$O$68,15,0)</f>
        <v>5</v>
      </c>
      <c r="D52" s="34">
        <f>VLOOKUP(A52,'[1]2Прил.ПЦ от общего АПП'!$A$6:$O$68,15,0)</f>
        <v>1.1000000000000001</v>
      </c>
      <c r="E52" s="34">
        <f>VLOOKUP(A52,'[1]3Прил.Диспанс. взр.'!$A$5:$H$67,8,0)</f>
        <v>3.58</v>
      </c>
      <c r="F52" s="34">
        <f>VLOOKUP(A52,'[1]4Прил.Профил. дети'!$A$5:$M$67,13,0)</f>
        <v>0.91</v>
      </c>
      <c r="G52" s="34">
        <f>VLOOKUP(A52,'[1]5Прил. НП'!$A$6:$O$68,15,0)</f>
        <v>0.74</v>
      </c>
      <c r="H52" s="34">
        <f t="shared" si="1"/>
        <v>11.33</v>
      </c>
      <c r="I52" s="75">
        <f t="shared" si="0"/>
        <v>66.64705882352942</v>
      </c>
    </row>
    <row r="53" spans="1:9" x14ac:dyDescent="0.25">
      <c r="A53" s="28">
        <v>560080</v>
      </c>
      <c r="B53" s="29" t="s">
        <v>78</v>
      </c>
      <c r="C53" s="74">
        <f>VLOOKUP(A53,'[1]1Прил. АПП на 1 жителя'!$A$6:$O$68,15,0)</f>
        <v>3.59</v>
      </c>
      <c r="D53" s="34">
        <f>VLOOKUP(A53,'[1]2Прил.ПЦ от общего АПП'!$A$6:$O$68,15,0)</f>
        <v>5</v>
      </c>
      <c r="E53" s="34">
        <f>VLOOKUP(A53,'[1]3Прил.Диспанс. взр.'!$A$5:$H$67,8,0)</f>
        <v>3.21</v>
      </c>
      <c r="F53" s="34">
        <f>VLOOKUP(A53,'[1]4Прил.Профил. дети'!$A$5:$M$67,13,0)</f>
        <v>0.87</v>
      </c>
      <c r="G53" s="34">
        <f>VLOOKUP(A53,'[1]5Прил. НП'!$A$6:$O$68,15,0)</f>
        <v>0</v>
      </c>
      <c r="H53" s="34">
        <f t="shared" si="1"/>
        <v>12.67</v>
      </c>
      <c r="I53" s="75">
        <f t="shared" si="0"/>
        <v>74.529411764705884</v>
      </c>
    </row>
    <row r="54" spans="1:9" x14ac:dyDescent="0.25">
      <c r="A54" s="28">
        <v>560081</v>
      </c>
      <c r="B54" s="29" t="s">
        <v>79</v>
      </c>
      <c r="C54" s="74">
        <f>VLOOKUP(A54,'[1]1Прил. АПП на 1 жителя'!$A$6:$O$68,15,0)</f>
        <v>3.48</v>
      </c>
      <c r="D54" s="34">
        <f>VLOOKUP(A54,'[1]2Прил.ПЦ от общего АПП'!$A$6:$O$68,15,0)</f>
        <v>5</v>
      </c>
      <c r="E54" s="34">
        <f>VLOOKUP(A54,'[1]3Прил.Диспанс. взр.'!$A$5:$H$67,8,0)</f>
        <v>2.75</v>
      </c>
      <c r="F54" s="34">
        <f>VLOOKUP(A54,'[1]4Прил.Профил. дети'!$A$5:$M$67,13,0)</f>
        <v>0.68</v>
      </c>
      <c r="G54" s="34">
        <f>VLOOKUP(A54,'[1]5Прил. НП'!$A$6:$O$68,15,0)</f>
        <v>0.31</v>
      </c>
      <c r="H54" s="34">
        <f t="shared" si="1"/>
        <v>12.22</v>
      </c>
      <c r="I54" s="75">
        <f t="shared" si="0"/>
        <v>71.882352941176478</v>
      </c>
    </row>
    <row r="55" spans="1:9" x14ac:dyDescent="0.25">
      <c r="A55" s="28">
        <v>560082</v>
      </c>
      <c r="B55" s="29" t="s">
        <v>80</v>
      </c>
      <c r="C55" s="74">
        <f>VLOOKUP(A55,'[1]1Прил. АПП на 1 жителя'!$A$6:$O$68,15,0)</f>
        <v>4.53</v>
      </c>
      <c r="D55" s="34">
        <f>VLOOKUP(A55,'[1]2Прил.ПЦ от общего АПП'!$A$6:$O$68,15,0)</f>
        <v>5</v>
      </c>
      <c r="E55" s="34">
        <f>VLOOKUP(A55,'[1]3Прил.Диспанс. взр.'!$A$5:$H$67,8,0)</f>
        <v>2.74</v>
      </c>
      <c r="F55" s="34">
        <f>VLOOKUP(A55,'[1]4Прил.Профил. дети'!$A$5:$M$67,13,0)</f>
        <v>0.7</v>
      </c>
      <c r="G55" s="34">
        <f>VLOOKUP(A55,'[1]5Прил. НП'!$A$6:$O$68,15,0)</f>
        <v>0.09</v>
      </c>
      <c r="H55" s="34">
        <f t="shared" si="1"/>
        <v>13.060000000000002</v>
      </c>
      <c r="I55" s="75">
        <f t="shared" si="0"/>
        <v>76.823529411764724</v>
      </c>
    </row>
    <row r="56" spans="1:9" x14ac:dyDescent="0.25">
      <c r="A56" s="28">
        <v>560083</v>
      </c>
      <c r="B56" s="29" t="s">
        <v>81</v>
      </c>
      <c r="C56" s="74">
        <f>VLOOKUP(A56,'[1]1Прил. АПП на 1 жителя'!$A$6:$O$68,15,0)</f>
        <v>4.66</v>
      </c>
      <c r="D56" s="34">
        <f>VLOOKUP(A56,'[1]2Прил.ПЦ от общего АПП'!$A$6:$O$68,15,0)</f>
        <v>4.6399999999999997</v>
      </c>
      <c r="E56" s="34">
        <f>VLOOKUP(A56,'[1]3Прил.Диспанс. взр.'!$A$5:$H$67,8,0)</f>
        <v>2.02</v>
      </c>
      <c r="F56" s="34">
        <f>VLOOKUP(A56,'[1]4Прил.Профил. дети'!$A$5:$M$67,13,0)</f>
        <v>0.77</v>
      </c>
      <c r="G56" s="34">
        <f>VLOOKUP(A56,'[1]5Прил. НП'!$A$6:$O$68,15,0)</f>
        <v>7.0000000000000007E-2</v>
      </c>
      <c r="H56" s="34">
        <f t="shared" si="1"/>
        <v>12.16</v>
      </c>
      <c r="I56" s="75">
        <f t="shared" si="0"/>
        <v>71.529411764705884</v>
      </c>
    </row>
    <row r="57" spans="1:9" x14ac:dyDescent="0.25">
      <c r="A57" s="28">
        <v>560084</v>
      </c>
      <c r="B57" s="29" t="s">
        <v>82</v>
      </c>
      <c r="C57" s="74">
        <f>VLOOKUP(A57,'[1]1Прил. АПП на 1 жителя'!$A$6:$O$68,15,0)</f>
        <v>0.82</v>
      </c>
      <c r="D57" s="34">
        <f>VLOOKUP(A57,'[1]2Прил.ПЦ от общего АПП'!$A$6:$O$68,15,0)</f>
        <v>5</v>
      </c>
      <c r="E57" s="34">
        <f>VLOOKUP(A57,'[1]3Прил.Диспанс. взр.'!$A$5:$H$67,8,0)</f>
        <v>0</v>
      </c>
      <c r="F57" s="34">
        <f>VLOOKUP(A57,'[1]4Прил.Профил. дети'!$A$5:$M$67,13,0)</f>
        <v>0.55000000000000004</v>
      </c>
      <c r="G57" s="34">
        <f>VLOOKUP(A57,'[1]5Прил. НП'!$A$6:$O$68,15,0)</f>
        <v>0.3</v>
      </c>
      <c r="H57" s="34">
        <f t="shared" si="1"/>
        <v>6.67</v>
      </c>
      <c r="I57" s="75">
        <f t="shared" si="0"/>
        <v>39.235294117647058</v>
      </c>
    </row>
    <row r="58" spans="1:9" ht="26.25" x14ac:dyDescent="0.25">
      <c r="A58" s="28">
        <v>560085</v>
      </c>
      <c r="B58" s="29" t="s">
        <v>83</v>
      </c>
      <c r="C58" s="74">
        <f>VLOOKUP(A58,'[1]1Прил. АПП на 1 жителя'!$A$6:$O$68,15,0)</f>
        <v>3.38</v>
      </c>
      <c r="D58" s="34">
        <f>VLOOKUP(A58,'[1]2Прил.ПЦ от общего АПП'!$A$6:$O$68,15,0)</f>
        <v>4.8600000000000003</v>
      </c>
      <c r="E58" s="34">
        <f>VLOOKUP(A58,'[1]3Прил.Диспанс. взр.'!$A$5:$H$67,8,0)</f>
        <v>3.27</v>
      </c>
      <c r="F58" s="34">
        <f>VLOOKUP(A58,'[1]4Прил.Профил. дети'!$A$5:$M$67,13,0)</f>
        <v>0.01</v>
      </c>
      <c r="G58" s="34">
        <f>VLOOKUP(A58,'[1]5Прил. НП'!$A$6:$O$68,15,0)</f>
        <v>0.44</v>
      </c>
      <c r="H58" s="34">
        <f t="shared" si="1"/>
        <v>11.96</v>
      </c>
      <c r="I58" s="75">
        <f t="shared" si="0"/>
        <v>70.352941176470594</v>
      </c>
    </row>
    <row r="59" spans="1:9" ht="26.25" x14ac:dyDescent="0.25">
      <c r="A59" s="28">
        <v>560086</v>
      </c>
      <c r="B59" s="29" t="s">
        <v>84</v>
      </c>
      <c r="C59" s="74">
        <f>VLOOKUP(A59,'[1]1Прил. АПП на 1 жителя'!$A$6:$O$68,15,0)</f>
        <v>4.91</v>
      </c>
      <c r="D59" s="34">
        <f>VLOOKUP(A59,'[1]2Прил.ПЦ от общего АПП'!$A$6:$O$68,15,0)</f>
        <v>5</v>
      </c>
      <c r="E59" s="34">
        <f>VLOOKUP(A59,'[1]3Прил.Диспанс. взр.'!$A$5:$H$67,8,0)</f>
        <v>3.88</v>
      </c>
      <c r="F59" s="34">
        <f>VLOOKUP(A59,'[1]4Прил.Профил. дети'!$A$5:$M$67,13,0)</f>
        <v>0.17</v>
      </c>
      <c r="G59" s="34">
        <f>VLOOKUP(A59,'[1]5Прил. НП'!$A$6:$O$68,15,0)</f>
        <v>0.59</v>
      </c>
      <c r="H59" s="34">
        <f t="shared" si="1"/>
        <v>14.55</v>
      </c>
      <c r="I59" s="75">
        <f t="shared" si="0"/>
        <v>85.588235294117652</v>
      </c>
    </row>
    <row r="60" spans="1:9" x14ac:dyDescent="0.25">
      <c r="A60" s="28">
        <v>560087</v>
      </c>
      <c r="B60" s="29" t="s">
        <v>85</v>
      </c>
      <c r="C60" s="74">
        <f>VLOOKUP(A60,'[1]1Прил. АПП на 1 жителя'!$A$6:$O$68,15,0)</f>
        <v>4.42</v>
      </c>
      <c r="D60" s="34">
        <f>VLOOKUP(A60,'[1]2Прил.ПЦ от общего АПП'!$A$6:$O$68,15,0)</f>
        <v>2.6</v>
      </c>
      <c r="E60" s="34">
        <f>VLOOKUP(A60,'[1]3Прил.Диспанс. взр.'!$A$5:$H$67,8,0)</f>
        <v>2.52</v>
      </c>
      <c r="F60" s="34">
        <f>VLOOKUP(A60,'[1]4Прил.Профил. дети'!$A$5:$M$67,13,0)</f>
        <v>0</v>
      </c>
      <c r="G60" s="34">
        <f>VLOOKUP(A60,'[1]5Прил. НП'!$A$6:$O$68,15,0)</f>
        <v>0.4</v>
      </c>
      <c r="H60" s="34">
        <f t="shared" si="1"/>
        <v>9.94</v>
      </c>
      <c r="I60" s="75">
        <f t="shared" si="0"/>
        <v>58.470588235294116</v>
      </c>
    </row>
    <row r="61" spans="1:9" ht="26.25" x14ac:dyDescent="0.25">
      <c r="A61" s="28">
        <v>560088</v>
      </c>
      <c r="B61" s="29" t="s">
        <v>86</v>
      </c>
      <c r="C61" s="74">
        <f>VLOOKUP(A61,'[1]1Прил. АПП на 1 жителя'!$A$6:$O$68,15,0)</f>
        <v>3.18</v>
      </c>
      <c r="D61" s="34">
        <f>VLOOKUP(A61,'[1]2Прил.ПЦ от общего АПП'!$A$6:$O$68,15,0)</f>
        <v>5</v>
      </c>
      <c r="E61" s="34">
        <f>VLOOKUP(A61,'[1]3Прил.Диспанс. взр.'!$A$5:$H$67,8,0)</f>
        <v>2.68</v>
      </c>
      <c r="F61" s="34">
        <f>VLOOKUP(A61,'[1]4Прил.Профил. дети'!$A$5:$M$67,13,0)</f>
        <v>0</v>
      </c>
      <c r="G61" s="34">
        <f>VLOOKUP(A61,'[1]5Прил. НП'!$A$6:$O$68,15,0)</f>
        <v>0.26</v>
      </c>
      <c r="H61" s="34">
        <f t="shared" si="1"/>
        <v>11.120000000000001</v>
      </c>
      <c r="I61" s="75">
        <f t="shared" si="0"/>
        <v>65.411764705882362</v>
      </c>
    </row>
    <row r="62" spans="1:9" ht="26.25" x14ac:dyDescent="0.25">
      <c r="A62" s="28">
        <v>560089</v>
      </c>
      <c r="B62" s="29" t="s">
        <v>87</v>
      </c>
      <c r="C62" s="74">
        <f>VLOOKUP(A62,'[1]1Прил. АПП на 1 жителя'!$A$6:$O$68,15,0)</f>
        <v>5</v>
      </c>
      <c r="D62" s="34">
        <f>VLOOKUP(A62,'[1]2Прил.ПЦ от общего АПП'!$A$6:$O$68,15,0)</f>
        <v>1.04</v>
      </c>
      <c r="E62" s="34">
        <f>VLOOKUP(A62,'[1]3Прил.Диспанс. взр.'!$A$5:$H$67,8,0)</f>
        <v>4.4000000000000004</v>
      </c>
      <c r="F62" s="34">
        <f>VLOOKUP(A62,'[1]4Прил.Профил. дети'!$A$5:$M$67,13,0)</f>
        <v>0</v>
      </c>
      <c r="G62" s="34">
        <f>VLOOKUP(A62,'[1]5Прил. НП'!$A$6:$O$68,15,0)</f>
        <v>0.38</v>
      </c>
      <c r="H62" s="34">
        <f t="shared" si="1"/>
        <v>10.82</v>
      </c>
      <c r="I62" s="75">
        <f t="shared" si="0"/>
        <v>63.647058823529413</v>
      </c>
    </row>
    <row r="63" spans="1:9" ht="26.25" x14ac:dyDescent="0.25">
      <c r="A63" s="28">
        <v>560096</v>
      </c>
      <c r="B63" s="29" t="s">
        <v>88</v>
      </c>
      <c r="C63" s="74">
        <f>VLOOKUP(A63,'[1]1Прил. АПП на 1 жителя'!$A$6:$O$68,15,0)</f>
        <v>0.68</v>
      </c>
      <c r="D63" s="34">
        <f>VLOOKUP(A63,'[1]2Прил.ПЦ от общего АПП'!$A$6:$O$68,15,0)</f>
        <v>4.47</v>
      </c>
      <c r="E63" s="34">
        <f>VLOOKUP(A63,'[1]3Прил.Диспанс. взр.'!$A$5:$H$67,8,0)</f>
        <v>0.24</v>
      </c>
      <c r="F63" s="34">
        <f>VLOOKUP(A63,'[1]4Прил.Профил. дети'!$A$5:$M$67,13,0)</f>
        <v>0.24</v>
      </c>
      <c r="G63" s="34">
        <f>VLOOKUP(A63,'[1]5Прил. НП'!$A$6:$O$68,15,0)</f>
        <v>0.56999999999999995</v>
      </c>
      <c r="H63" s="34">
        <f t="shared" si="1"/>
        <v>6.1999999999999993</v>
      </c>
      <c r="I63" s="75">
        <f t="shared" si="0"/>
        <v>36.470588235294116</v>
      </c>
    </row>
    <row r="64" spans="1:9" ht="26.25" x14ac:dyDescent="0.25">
      <c r="A64" s="28">
        <v>560098</v>
      </c>
      <c r="B64" s="29" t="s">
        <v>89</v>
      </c>
      <c r="C64" s="74">
        <f>VLOOKUP(A64,'[1]1Прил. АПП на 1 жителя'!$A$6:$O$68,15,0)</f>
        <v>0</v>
      </c>
      <c r="D64" s="34">
        <f>VLOOKUP(A64,'[1]2Прил.ПЦ от общего АПП'!$A$6:$O$68,15,0)</f>
        <v>5</v>
      </c>
      <c r="E64" s="34">
        <f>VLOOKUP(A64,'[1]3Прил.Диспанс. взр.'!$A$5:$H$67,8,0)</f>
        <v>2.86</v>
      </c>
      <c r="F64" s="34">
        <f>VLOOKUP(A64,'[1]4Прил.Профил. дети'!$A$5:$M$67,13,0)</f>
        <v>0</v>
      </c>
      <c r="G64" s="34">
        <f>VLOOKUP(A64,'[1]5Прил. НП'!$A$6:$O$68,15,0)</f>
        <v>0.2</v>
      </c>
      <c r="H64" s="34">
        <f t="shared" si="1"/>
        <v>8.06</v>
      </c>
      <c r="I64" s="75">
        <f t="shared" si="0"/>
        <v>47.411764705882355</v>
      </c>
    </row>
    <row r="65" spans="1:9" s="62" customFormat="1" ht="26.25" x14ac:dyDescent="0.25">
      <c r="A65" s="28">
        <v>560099</v>
      </c>
      <c r="B65" s="29" t="s">
        <v>90</v>
      </c>
      <c r="C65" s="74">
        <f>VLOOKUP(A65,'[1]1Прил. АПП на 1 жителя'!$A$6:$O$68,15,0)</f>
        <v>0.23</v>
      </c>
      <c r="D65" s="34">
        <f>VLOOKUP(A65,'[1]2Прил.ПЦ от общего АПП'!$A$6:$O$68,15,0)</f>
        <v>4.97</v>
      </c>
      <c r="E65" s="34">
        <f>VLOOKUP(A65,'[1]3Прил.Диспанс. взр.'!$A$5:$H$67,8,0)</f>
        <v>0</v>
      </c>
      <c r="F65" s="34">
        <f>VLOOKUP(A65,'[1]4Прил.Профил. дети'!$A$5:$M$67,13,0)</f>
        <v>0</v>
      </c>
      <c r="G65" s="34">
        <f>VLOOKUP(A65,'[1]5Прил. НП'!$A$6:$O$68,15,0)</f>
        <v>0.73</v>
      </c>
      <c r="H65" s="34">
        <f t="shared" si="1"/>
        <v>5.93</v>
      </c>
      <c r="I65" s="75">
        <f t="shared" si="0"/>
        <v>34.882352941176471</v>
      </c>
    </row>
    <row r="66" spans="1:9" ht="51.75" x14ac:dyDescent="0.25">
      <c r="A66" s="28">
        <v>560101</v>
      </c>
      <c r="B66" s="29" t="s">
        <v>91</v>
      </c>
      <c r="C66" s="74">
        <f>VLOOKUP(A66,'[1]1Прил. АПП на 1 жителя'!$A$6:$O$68,15,0)</f>
        <v>3.43</v>
      </c>
      <c r="D66" s="34">
        <f>VLOOKUP(A66,'[1]2Прил.ПЦ от общего АПП'!$A$6:$O$68,15,0)</f>
        <v>5</v>
      </c>
      <c r="E66" s="34">
        <f>VLOOKUP(A66,'[1]3Прил.Диспанс. взр.'!$A$5:$H$67,8,0)</f>
        <v>4.3600000000000003</v>
      </c>
      <c r="F66" s="34">
        <f>VLOOKUP(A66,'[1]4Прил.Профил. дети'!$A$5:$M$67,13,0)</f>
        <v>0</v>
      </c>
      <c r="G66" s="34">
        <f>VLOOKUP(A66,'[1]5Прил. НП'!$A$6:$O$68,15,0)</f>
        <v>0.43</v>
      </c>
      <c r="H66" s="34">
        <f t="shared" si="1"/>
        <v>13.219999999999999</v>
      </c>
      <c r="I66" s="75">
        <f t="shared" si="0"/>
        <v>77.764705882352942</v>
      </c>
    </row>
    <row r="67" spans="1:9" ht="39" x14ac:dyDescent="0.25">
      <c r="A67" s="28">
        <v>560206</v>
      </c>
      <c r="B67" s="29" t="s">
        <v>42</v>
      </c>
      <c r="C67" s="74">
        <f>VLOOKUP(A67,'[1]1Прил. АПП на 1 жителя'!$A$6:$O$68,15,0)</f>
        <v>4.2</v>
      </c>
      <c r="D67" s="34">
        <f>VLOOKUP(A67,'[1]2Прил.ПЦ от общего АПП'!$A$6:$O$68,15,0)</f>
        <v>5</v>
      </c>
      <c r="E67" s="34">
        <f>VLOOKUP(A67,'[1]3Прил.Диспанс. взр.'!$A$5:$H$67,8,0)</f>
        <v>4.53</v>
      </c>
      <c r="F67" s="34">
        <f>VLOOKUP(A67,'[1]4Прил.Профил. дети'!$A$5:$M$67,13,0)</f>
        <v>0</v>
      </c>
      <c r="G67" s="34">
        <f>VLOOKUP(A67,'[1]5Прил. НП'!$A$6:$O$68,15,0)</f>
        <v>0.3</v>
      </c>
      <c r="H67" s="34">
        <f t="shared" si="1"/>
        <v>14.030000000000001</v>
      </c>
      <c r="I67" s="75">
        <f t="shared" si="0"/>
        <v>82.529411764705884</v>
      </c>
    </row>
    <row r="68" spans="1:9" x14ac:dyDescent="0.25">
      <c r="A68" s="76"/>
      <c r="B68" s="77"/>
      <c r="C68" s="74"/>
      <c r="D68" s="34"/>
      <c r="E68" s="34"/>
      <c r="F68" s="34"/>
      <c r="G68" s="34"/>
      <c r="H68" s="34"/>
      <c r="I68" s="75"/>
    </row>
  </sheetData>
  <mergeCells count="6">
    <mergeCell ref="G1:I1"/>
    <mergeCell ref="A2:I2"/>
    <mergeCell ref="A3:A4"/>
    <mergeCell ref="B3:B4"/>
    <mergeCell ref="H3:H4"/>
    <mergeCell ref="I3:I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8.42578125" style="9" customWidth="1"/>
    <col min="2" max="2" width="32.28515625" style="48" customWidth="1"/>
    <col min="3" max="3" width="23" customWidth="1"/>
    <col min="4" max="4" width="23.140625" customWidth="1"/>
    <col min="5" max="5" width="17.28515625" customWidth="1"/>
    <col min="6" max="6" width="13.28515625" customWidth="1"/>
    <col min="7" max="7" width="14.85546875" customWidth="1"/>
  </cols>
  <sheetData>
    <row r="1" spans="1:7" ht="28.5" customHeight="1" x14ac:dyDescent="0.25">
      <c r="A1" s="57"/>
      <c r="B1" s="18"/>
      <c r="C1" s="61"/>
      <c r="E1" s="491" t="s">
        <v>329</v>
      </c>
      <c r="F1" s="491"/>
      <c r="G1" s="491"/>
    </row>
    <row r="2" spans="1:7" s="353" customFormat="1" ht="51" customHeight="1" x14ac:dyDescent="0.25">
      <c r="A2" s="515" t="s">
        <v>175</v>
      </c>
      <c r="B2" s="515"/>
      <c r="C2" s="515"/>
      <c r="D2" s="515"/>
      <c r="E2" s="515"/>
      <c r="F2" s="515"/>
      <c r="G2" s="515"/>
    </row>
    <row r="3" spans="1:7" s="321" customFormat="1" ht="36.75" customHeight="1" x14ac:dyDescent="0.2">
      <c r="A3" s="344" t="s">
        <v>95</v>
      </c>
      <c r="B3" s="339" t="s">
        <v>96</v>
      </c>
      <c r="C3" s="354" t="s">
        <v>146</v>
      </c>
      <c r="D3" s="354" t="s">
        <v>147</v>
      </c>
      <c r="E3" s="354" t="s">
        <v>148</v>
      </c>
      <c r="F3" s="354" t="s">
        <v>149</v>
      </c>
      <c r="G3" s="354" t="s">
        <v>150</v>
      </c>
    </row>
    <row r="4" spans="1:7" ht="19.5" customHeight="1" x14ac:dyDescent="0.25">
      <c r="A4" s="28">
        <v>560002</v>
      </c>
      <c r="B4" s="29" t="s">
        <v>19</v>
      </c>
      <c r="C4" s="87">
        <v>1</v>
      </c>
      <c r="D4" s="87">
        <v>16317</v>
      </c>
      <c r="E4" s="88">
        <f>C4+D4</f>
        <v>16318</v>
      </c>
      <c r="F4" s="89">
        <f>C4/E4</f>
        <v>6.1282019855374439E-5</v>
      </c>
      <c r="G4" s="89">
        <f>D4/E4</f>
        <v>0.99993871798014466</v>
      </c>
    </row>
    <row r="5" spans="1:7" ht="26.25" x14ac:dyDescent="0.25">
      <c r="A5" s="28">
        <v>560014</v>
      </c>
      <c r="B5" s="29" t="s">
        <v>30</v>
      </c>
      <c r="C5" s="87">
        <v>210</v>
      </c>
      <c r="D5" s="87">
        <v>4097</v>
      </c>
      <c r="E5" s="88">
        <f t="shared" ref="E5:E66" si="0">C5+D5</f>
        <v>4307</v>
      </c>
      <c r="F5" s="89">
        <f t="shared" ref="F5:F66" si="1">C5/E5</f>
        <v>4.87578360807987E-2</v>
      </c>
      <c r="G5" s="89">
        <f t="shared" ref="G5:G66" si="2">D5/E5</f>
        <v>0.95124216391920136</v>
      </c>
    </row>
    <row r="6" spans="1:7" x14ac:dyDescent="0.25">
      <c r="A6" s="28">
        <v>560017</v>
      </c>
      <c r="B6" s="29" t="s">
        <v>31</v>
      </c>
      <c r="C6" s="87">
        <v>7</v>
      </c>
      <c r="D6" s="87">
        <v>75287</v>
      </c>
      <c r="E6" s="88">
        <f t="shared" si="0"/>
        <v>75294</v>
      </c>
      <c r="F6" s="89">
        <f t="shared" si="1"/>
        <v>9.2968895263898844E-5</v>
      </c>
      <c r="G6" s="89">
        <f t="shared" si="2"/>
        <v>0.99990703110473611</v>
      </c>
    </row>
    <row r="7" spans="1:7" x14ac:dyDescent="0.25">
      <c r="A7" s="28">
        <v>560019</v>
      </c>
      <c r="B7" s="29" t="s">
        <v>32</v>
      </c>
      <c r="C7" s="87">
        <v>3647</v>
      </c>
      <c r="D7" s="87">
        <v>88376</v>
      </c>
      <c r="E7" s="88">
        <f t="shared" si="0"/>
        <v>92023</v>
      </c>
      <c r="F7" s="89">
        <f t="shared" si="1"/>
        <v>3.9631396498701413E-2</v>
      </c>
      <c r="G7" s="89">
        <f t="shared" si="2"/>
        <v>0.9603686035012986</v>
      </c>
    </row>
    <row r="8" spans="1:7" x14ac:dyDescent="0.25">
      <c r="A8" s="28">
        <v>560021</v>
      </c>
      <c r="B8" s="29" t="s">
        <v>33</v>
      </c>
      <c r="C8" s="87">
        <v>37348</v>
      </c>
      <c r="D8" s="87">
        <v>55510</v>
      </c>
      <c r="E8" s="88">
        <f t="shared" si="0"/>
        <v>92858</v>
      </c>
      <c r="F8" s="89">
        <f t="shared" si="1"/>
        <v>0.40220551810290983</v>
      </c>
      <c r="G8" s="89">
        <f t="shared" si="2"/>
        <v>0.59779448189709017</v>
      </c>
    </row>
    <row r="9" spans="1:7" x14ac:dyDescent="0.25">
      <c r="A9" s="28">
        <v>560022</v>
      </c>
      <c r="B9" s="29" t="s">
        <v>34</v>
      </c>
      <c r="C9" s="87">
        <v>23527</v>
      </c>
      <c r="D9" s="87">
        <v>65985</v>
      </c>
      <c r="E9" s="88">
        <f t="shared" si="0"/>
        <v>89512</v>
      </c>
      <c r="F9" s="89">
        <f t="shared" si="1"/>
        <v>0.26283626776298152</v>
      </c>
      <c r="G9" s="89">
        <f t="shared" si="2"/>
        <v>0.73716373223701848</v>
      </c>
    </row>
    <row r="10" spans="1:7" x14ac:dyDescent="0.25">
      <c r="A10" s="28">
        <v>560024</v>
      </c>
      <c r="B10" s="29" t="s">
        <v>35</v>
      </c>
      <c r="C10" s="87">
        <v>49563</v>
      </c>
      <c r="D10" s="87">
        <v>2452</v>
      </c>
      <c r="E10" s="88">
        <f t="shared" si="0"/>
        <v>52015</v>
      </c>
      <c r="F10" s="89">
        <f t="shared" si="1"/>
        <v>0.95285975199461692</v>
      </c>
      <c r="G10" s="89">
        <f t="shared" si="2"/>
        <v>4.7140248005383065E-2</v>
      </c>
    </row>
    <row r="11" spans="1:7" ht="26.25" x14ac:dyDescent="0.25">
      <c r="A11" s="28">
        <v>560026</v>
      </c>
      <c r="B11" s="29" t="s">
        <v>36</v>
      </c>
      <c r="C11" s="87">
        <v>18627</v>
      </c>
      <c r="D11" s="87">
        <v>92889</v>
      </c>
      <c r="E11" s="88">
        <f t="shared" si="0"/>
        <v>111516</v>
      </c>
      <c r="F11" s="89">
        <f t="shared" si="1"/>
        <v>0.16703432691273001</v>
      </c>
      <c r="G11" s="89">
        <f t="shared" si="2"/>
        <v>0.83296567308726999</v>
      </c>
    </row>
    <row r="12" spans="1:7" x14ac:dyDescent="0.25">
      <c r="A12" s="28">
        <v>560032</v>
      </c>
      <c r="B12" s="29" t="s">
        <v>37</v>
      </c>
      <c r="C12" s="87">
        <v>0</v>
      </c>
      <c r="D12" s="87">
        <v>21033</v>
      </c>
      <c r="E12" s="88">
        <f t="shared" si="0"/>
        <v>21033</v>
      </c>
      <c r="F12" s="89">
        <f t="shared" si="1"/>
        <v>0</v>
      </c>
      <c r="G12" s="89">
        <f t="shared" si="2"/>
        <v>1</v>
      </c>
    </row>
    <row r="13" spans="1:7" x14ac:dyDescent="0.25">
      <c r="A13" s="28">
        <v>560033</v>
      </c>
      <c r="B13" s="29" t="s">
        <v>38</v>
      </c>
      <c r="C13" s="87">
        <v>0</v>
      </c>
      <c r="D13" s="87">
        <v>38849</v>
      </c>
      <c r="E13" s="88">
        <f t="shared" si="0"/>
        <v>38849</v>
      </c>
      <c r="F13" s="89">
        <f t="shared" si="1"/>
        <v>0</v>
      </c>
      <c r="G13" s="89">
        <f t="shared" si="2"/>
        <v>1</v>
      </c>
    </row>
    <row r="14" spans="1:7" x14ac:dyDescent="0.25">
      <c r="A14" s="28">
        <v>560034</v>
      </c>
      <c r="B14" s="29" t="s">
        <v>39</v>
      </c>
      <c r="C14" s="87">
        <v>11</v>
      </c>
      <c r="D14" s="87">
        <v>38587</v>
      </c>
      <c r="E14" s="88">
        <f t="shared" si="0"/>
        <v>38598</v>
      </c>
      <c r="F14" s="89">
        <f t="shared" si="1"/>
        <v>2.8498885952640032E-4</v>
      </c>
      <c r="G14" s="89">
        <f t="shared" si="2"/>
        <v>0.99971501114047356</v>
      </c>
    </row>
    <row r="15" spans="1:7" x14ac:dyDescent="0.25">
      <c r="A15" s="28">
        <v>560035</v>
      </c>
      <c r="B15" s="29" t="s">
        <v>40</v>
      </c>
      <c r="C15" s="87">
        <v>30698</v>
      </c>
      <c r="D15" s="87">
        <v>1984</v>
      </c>
      <c r="E15" s="88">
        <f t="shared" si="0"/>
        <v>32682</v>
      </c>
      <c r="F15" s="89">
        <f t="shared" si="1"/>
        <v>0.93929380086897984</v>
      </c>
      <c r="G15" s="89">
        <f t="shared" si="2"/>
        <v>6.0706199131020135E-2</v>
      </c>
    </row>
    <row r="16" spans="1:7" x14ac:dyDescent="0.25">
      <c r="A16" s="28">
        <v>560036</v>
      </c>
      <c r="B16" s="29" t="s">
        <v>41</v>
      </c>
      <c r="C16" s="87">
        <v>10717</v>
      </c>
      <c r="D16" s="87">
        <v>47863</v>
      </c>
      <c r="E16" s="88">
        <f t="shared" si="0"/>
        <v>58580</v>
      </c>
      <c r="F16" s="89">
        <f t="shared" si="1"/>
        <v>0.18294639808808466</v>
      </c>
      <c r="G16" s="89">
        <f t="shared" si="2"/>
        <v>0.81705360191191534</v>
      </c>
    </row>
    <row r="17" spans="1:7" x14ac:dyDescent="0.25">
      <c r="A17" s="28">
        <v>560041</v>
      </c>
      <c r="B17" s="29" t="s">
        <v>43</v>
      </c>
      <c r="C17" s="87">
        <v>19013</v>
      </c>
      <c r="D17" s="87">
        <v>1643</v>
      </c>
      <c r="E17" s="88">
        <f t="shared" si="0"/>
        <v>20656</v>
      </c>
      <c r="F17" s="89">
        <f t="shared" si="1"/>
        <v>0.9204589465530596</v>
      </c>
      <c r="G17" s="89">
        <f t="shared" si="2"/>
        <v>7.954105344694036E-2</v>
      </c>
    </row>
    <row r="18" spans="1:7" x14ac:dyDescent="0.25">
      <c r="A18" s="28">
        <v>560043</v>
      </c>
      <c r="B18" s="29" t="s">
        <v>44</v>
      </c>
      <c r="C18" s="87">
        <v>5177</v>
      </c>
      <c r="D18" s="87">
        <v>21250</v>
      </c>
      <c r="E18" s="88">
        <f t="shared" si="0"/>
        <v>26427</v>
      </c>
      <c r="F18" s="89">
        <f t="shared" si="1"/>
        <v>0.19589813448367199</v>
      </c>
      <c r="G18" s="89">
        <f t="shared" si="2"/>
        <v>0.80410186551632801</v>
      </c>
    </row>
    <row r="19" spans="1:7" x14ac:dyDescent="0.25">
      <c r="A19" s="28">
        <v>560045</v>
      </c>
      <c r="B19" s="29" t="s">
        <v>45</v>
      </c>
      <c r="C19" s="87">
        <v>5820</v>
      </c>
      <c r="D19" s="87">
        <v>19723</v>
      </c>
      <c r="E19" s="88">
        <f t="shared" si="0"/>
        <v>25543</v>
      </c>
      <c r="F19" s="89">
        <f t="shared" si="1"/>
        <v>0.22785107465841914</v>
      </c>
      <c r="G19" s="89">
        <f t="shared" si="2"/>
        <v>0.77214892534158086</v>
      </c>
    </row>
    <row r="20" spans="1:7" x14ac:dyDescent="0.25">
      <c r="A20" s="28">
        <v>560047</v>
      </c>
      <c r="B20" s="29" t="s">
        <v>46</v>
      </c>
      <c r="C20" s="87">
        <v>8399</v>
      </c>
      <c r="D20" s="87">
        <v>30306</v>
      </c>
      <c r="E20" s="88">
        <f t="shared" si="0"/>
        <v>38705</v>
      </c>
      <c r="F20" s="89">
        <f t="shared" si="1"/>
        <v>0.21700038754682857</v>
      </c>
      <c r="G20" s="89">
        <f t="shared" si="2"/>
        <v>0.7829996124531714</v>
      </c>
    </row>
    <row r="21" spans="1:7" x14ac:dyDescent="0.25">
      <c r="A21" s="28">
        <v>560049</v>
      </c>
      <c r="B21" s="29" t="s">
        <v>47</v>
      </c>
      <c r="C21" s="87">
        <v>12018</v>
      </c>
      <c r="D21" s="87">
        <v>33494</v>
      </c>
      <c r="E21" s="88">
        <f t="shared" si="0"/>
        <v>45512</v>
      </c>
      <c r="F21" s="89">
        <f t="shared" si="1"/>
        <v>0.26406222534716117</v>
      </c>
      <c r="G21" s="89">
        <f t="shared" si="2"/>
        <v>0.73593777465283883</v>
      </c>
    </row>
    <row r="22" spans="1:7" x14ac:dyDescent="0.25">
      <c r="A22" s="28">
        <v>560050</v>
      </c>
      <c r="B22" s="29" t="s">
        <v>48</v>
      </c>
      <c r="C22" s="87">
        <v>7592</v>
      </c>
      <c r="D22" s="87">
        <v>26767</v>
      </c>
      <c r="E22" s="88">
        <f t="shared" si="0"/>
        <v>34359</v>
      </c>
      <c r="F22" s="89">
        <f t="shared" si="1"/>
        <v>0.22096102913356036</v>
      </c>
      <c r="G22" s="89">
        <f t="shared" si="2"/>
        <v>0.7790389708664397</v>
      </c>
    </row>
    <row r="23" spans="1:7" x14ac:dyDescent="0.25">
      <c r="A23" s="28">
        <v>560051</v>
      </c>
      <c r="B23" s="29" t="s">
        <v>49</v>
      </c>
      <c r="C23" s="87">
        <v>6311</v>
      </c>
      <c r="D23" s="87">
        <v>22677</v>
      </c>
      <c r="E23" s="88">
        <f t="shared" si="0"/>
        <v>28988</v>
      </c>
      <c r="F23" s="89">
        <f t="shared" si="1"/>
        <v>0.2177107768731889</v>
      </c>
      <c r="G23" s="89">
        <f t="shared" si="2"/>
        <v>0.78228922312681104</v>
      </c>
    </row>
    <row r="24" spans="1:7" x14ac:dyDescent="0.25">
      <c r="A24" s="28">
        <v>560052</v>
      </c>
      <c r="B24" s="29" t="s">
        <v>50</v>
      </c>
      <c r="C24" s="87">
        <v>5615</v>
      </c>
      <c r="D24" s="87">
        <v>18253</v>
      </c>
      <c r="E24" s="88">
        <f t="shared" si="0"/>
        <v>23868</v>
      </c>
      <c r="F24" s="89">
        <f t="shared" si="1"/>
        <v>0.23525222054633818</v>
      </c>
      <c r="G24" s="89">
        <f t="shared" si="2"/>
        <v>0.76474777945366179</v>
      </c>
    </row>
    <row r="25" spans="1:7" x14ac:dyDescent="0.25">
      <c r="A25" s="28">
        <v>560053</v>
      </c>
      <c r="B25" s="29" t="s">
        <v>51</v>
      </c>
      <c r="C25" s="87">
        <v>4839</v>
      </c>
      <c r="D25" s="87">
        <v>16452</v>
      </c>
      <c r="E25" s="88">
        <f t="shared" si="0"/>
        <v>21291</v>
      </c>
      <c r="F25" s="89">
        <f t="shared" si="1"/>
        <v>0.22727913202761729</v>
      </c>
      <c r="G25" s="89">
        <f t="shared" si="2"/>
        <v>0.77272086797238271</v>
      </c>
    </row>
    <row r="26" spans="1:7" x14ac:dyDescent="0.25">
      <c r="A26" s="28">
        <v>560054</v>
      </c>
      <c r="B26" s="29" t="s">
        <v>52</v>
      </c>
      <c r="C26" s="87">
        <v>5390</v>
      </c>
      <c r="D26" s="87">
        <v>16280</v>
      </c>
      <c r="E26" s="88">
        <f t="shared" si="0"/>
        <v>21670</v>
      </c>
      <c r="F26" s="89">
        <f t="shared" si="1"/>
        <v>0.24873096446700507</v>
      </c>
      <c r="G26" s="89">
        <f t="shared" si="2"/>
        <v>0.75126903553299496</v>
      </c>
    </row>
    <row r="27" spans="1:7" x14ac:dyDescent="0.25">
      <c r="A27" s="28">
        <v>560055</v>
      </c>
      <c r="B27" s="29" t="s">
        <v>53</v>
      </c>
      <c r="C27" s="87">
        <v>2910</v>
      </c>
      <c r="D27" s="87">
        <v>11662</v>
      </c>
      <c r="E27" s="88">
        <f t="shared" si="0"/>
        <v>14572</v>
      </c>
      <c r="F27" s="89">
        <f t="shared" si="1"/>
        <v>0.19969805105682131</v>
      </c>
      <c r="G27" s="89">
        <f t="shared" si="2"/>
        <v>0.80030194894317874</v>
      </c>
    </row>
    <row r="28" spans="1:7" x14ac:dyDescent="0.25">
      <c r="A28" s="28">
        <v>560056</v>
      </c>
      <c r="B28" s="29" t="s">
        <v>54</v>
      </c>
      <c r="C28" s="87">
        <v>3504</v>
      </c>
      <c r="D28" s="87">
        <v>15789</v>
      </c>
      <c r="E28" s="88">
        <f t="shared" si="0"/>
        <v>19293</v>
      </c>
      <c r="F28" s="89">
        <f t="shared" si="1"/>
        <v>0.18162027678432593</v>
      </c>
      <c r="G28" s="89">
        <f t="shared" si="2"/>
        <v>0.81837972321567409</v>
      </c>
    </row>
    <row r="29" spans="1:7" x14ac:dyDescent="0.25">
      <c r="A29" s="28">
        <v>560057</v>
      </c>
      <c r="B29" s="29" t="s">
        <v>55</v>
      </c>
      <c r="C29" s="87">
        <v>3417</v>
      </c>
      <c r="D29" s="87">
        <v>12738</v>
      </c>
      <c r="E29" s="88">
        <f t="shared" si="0"/>
        <v>16155</v>
      </c>
      <c r="F29" s="89">
        <f t="shared" si="1"/>
        <v>0.21151346332404827</v>
      </c>
      <c r="G29" s="89">
        <f t="shared" si="2"/>
        <v>0.7884865366759517</v>
      </c>
    </row>
    <row r="30" spans="1:7" x14ac:dyDescent="0.25">
      <c r="A30" s="28">
        <v>560058</v>
      </c>
      <c r="B30" s="29" t="s">
        <v>56</v>
      </c>
      <c r="C30" s="87">
        <v>9796</v>
      </c>
      <c r="D30" s="87">
        <v>34904</v>
      </c>
      <c r="E30" s="88">
        <f t="shared" si="0"/>
        <v>44700</v>
      </c>
      <c r="F30" s="89">
        <f t="shared" si="1"/>
        <v>0.21914988814317674</v>
      </c>
      <c r="G30" s="89">
        <f t="shared" si="2"/>
        <v>0.78085011185682329</v>
      </c>
    </row>
    <row r="31" spans="1:7" x14ac:dyDescent="0.25">
      <c r="A31" s="28">
        <v>560059</v>
      </c>
      <c r="B31" s="29" t="s">
        <v>57</v>
      </c>
      <c r="C31" s="87">
        <v>2710</v>
      </c>
      <c r="D31" s="87">
        <v>10962</v>
      </c>
      <c r="E31" s="88">
        <f t="shared" si="0"/>
        <v>13672</v>
      </c>
      <c r="F31" s="89">
        <f t="shared" si="1"/>
        <v>0.19821533060269164</v>
      </c>
      <c r="G31" s="89">
        <f t="shared" si="2"/>
        <v>0.80178466939730841</v>
      </c>
    </row>
    <row r="32" spans="1:7" x14ac:dyDescent="0.25">
      <c r="A32" s="28">
        <v>560060</v>
      </c>
      <c r="B32" s="29" t="s">
        <v>58</v>
      </c>
      <c r="C32" s="87">
        <v>3747</v>
      </c>
      <c r="D32" s="87">
        <v>12439</v>
      </c>
      <c r="E32" s="88">
        <f t="shared" si="0"/>
        <v>16186</v>
      </c>
      <c r="F32" s="89">
        <f t="shared" si="1"/>
        <v>0.23149635487458298</v>
      </c>
      <c r="G32" s="89">
        <f t="shared" si="2"/>
        <v>0.76850364512541702</v>
      </c>
    </row>
    <row r="33" spans="1:7" x14ac:dyDescent="0.25">
      <c r="A33" s="28">
        <v>560061</v>
      </c>
      <c r="B33" s="29" t="s">
        <v>59</v>
      </c>
      <c r="C33" s="87">
        <v>5076</v>
      </c>
      <c r="D33" s="87">
        <v>17734</v>
      </c>
      <c r="E33" s="88">
        <f t="shared" si="0"/>
        <v>22810</v>
      </c>
      <c r="F33" s="89">
        <f t="shared" si="1"/>
        <v>0.22253397632617272</v>
      </c>
      <c r="G33" s="89">
        <f t="shared" si="2"/>
        <v>0.77746602367382722</v>
      </c>
    </row>
    <row r="34" spans="1:7" x14ac:dyDescent="0.25">
      <c r="A34" s="28">
        <v>560062</v>
      </c>
      <c r="B34" s="29" t="s">
        <v>60</v>
      </c>
      <c r="C34" s="87">
        <v>3383</v>
      </c>
      <c r="D34" s="87">
        <v>13637</v>
      </c>
      <c r="E34" s="88">
        <f t="shared" si="0"/>
        <v>17020</v>
      </c>
      <c r="F34" s="89">
        <f t="shared" si="1"/>
        <v>0.19876615746180964</v>
      </c>
      <c r="G34" s="89">
        <f t="shared" si="2"/>
        <v>0.80123384253819041</v>
      </c>
    </row>
    <row r="35" spans="1:7" x14ac:dyDescent="0.25">
      <c r="A35" s="28">
        <v>560063</v>
      </c>
      <c r="B35" s="29" t="s">
        <v>61</v>
      </c>
      <c r="C35" s="87">
        <v>4251</v>
      </c>
      <c r="D35" s="87">
        <v>14351</v>
      </c>
      <c r="E35" s="88">
        <f t="shared" si="0"/>
        <v>18602</v>
      </c>
      <c r="F35" s="89">
        <f t="shared" si="1"/>
        <v>0.2285238146435867</v>
      </c>
      <c r="G35" s="89">
        <f t="shared" si="2"/>
        <v>0.77147618535641327</v>
      </c>
    </row>
    <row r="36" spans="1:7" x14ac:dyDescent="0.25">
      <c r="A36" s="28">
        <v>560064</v>
      </c>
      <c r="B36" s="29" t="s">
        <v>62</v>
      </c>
      <c r="C36" s="87">
        <v>9300</v>
      </c>
      <c r="D36" s="87">
        <v>31379</v>
      </c>
      <c r="E36" s="88">
        <f t="shared" si="0"/>
        <v>40679</v>
      </c>
      <c r="F36" s="89">
        <f t="shared" si="1"/>
        <v>0.22861918926227293</v>
      </c>
      <c r="G36" s="89">
        <f t="shared" si="2"/>
        <v>0.77138081073772713</v>
      </c>
    </row>
    <row r="37" spans="1:7" x14ac:dyDescent="0.25">
      <c r="A37" s="28">
        <v>560065</v>
      </c>
      <c r="B37" s="29" t="s">
        <v>63</v>
      </c>
      <c r="C37" s="87">
        <v>3139</v>
      </c>
      <c r="D37" s="87">
        <v>13314</v>
      </c>
      <c r="E37" s="88">
        <f t="shared" si="0"/>
        <v>16453</v>
      </c>
      <c r="F37" s="89">
        <f t="shared" si="1"/>
        <v>0.19078587491642862</v>
      </c>
      <c r="G37" s="89">
        <f t="shared" si="2"/>
        <v>0.80921412508357138</v>
      </c>
    </row>
    <row r="38" spans="1:7" x14ac:dyDescent="0.25">
      <c r="A38" s="28">
        <v>560066</v>
      </c>
      <c r="B38" s="29" t="s">
        <v>64</v>
      </c>
      <c r="C38" s="87">
        <v>2318</v>
      </c>
      <c r="D38" s="87">
        <v>9186</v>
      </c>
      <c r="E38" s="88">
        <f t="shared" si="0"/>
        <v>11504</v>
      </c>
      <c r="F38" s="89">
        <f t="shared" si="1"/>
        <v>0.2014951321279555</v>
      </c>
      <c r="G38" s="89">
        <f t="shared" si="2"/>
        <v>0.79850486787204455</v>
      </c>
    </row>
    <row r="39" spans="1:7" x14ac:dyDescent="0.25">
      <c r="A39" s="28">
        <v>560067</v>
      </c>
      <c r="B39" s="29" t="s">
        <v>65</v>
      </c>
      <c r="C39" s="87">
        <v>6959</v>
      </c>
      <c r="D39" s="87">
        <v>22123</v>
      </c>
      <c r="E39" s="88">
        <f t="shared" si="0"/>
        <v>29082</v>
      </c>
      <c r="F39" s="89">
        <f t="shared" si="1"/>
        <v>0.23928890722783852</v>
      </c>
      <c r="G39" s="89">
        <f t="shared" si="2"/>
        <v>0.76071109277216142</v>
      </c>
    </row>
    <row r="40" spans="1:7" x14ac:dyDescent="0.25">
      <c r="A40" s="28">
        <v>560068</v>
      </c>
      <c r="B40" s="29" t="s">
        <v>66</v>
      </c>
      <c r="C40" s="87">
        <v>7364</v>
      </c>
      <c r="D40" s="87">
        <v>25588</v>
      </c>
      <c r="E40" s="88">
        <f t="shared" si="0"/>
        <v>32952</v>
      </c>
      <c r="F40" s="89">
        <f t="shared" si="1"/>
        <v>0.22347657198349113</v>
      </c>
      <c r="G40" s="89">
        <f t="shared" si="2"/>
        <v>0.77652342801650887</v>
      </c>
    </row>
    <row r="41" spans="1:7" x14ac:dyDescent="0.25">
      <c r="A41" s="28">
        <v>560069</v>
      </c>
      <c r="B41" s="29" t="s">
        <v>67</v>
      </c>
      <c r="C41" s="87">
        <v>4383</v>
      </c>
      <c r="D41" s="87">
        <v>15863</v>
      </c>
      <c r="E41" s="88">
        <f t="shared" si="0"/>
        <v>20246</v>
      </c>
      <c r="F41" s="89">
        <f t="shared" si="1"/>
        <v>0.21648720734959992</v>
      </c>
      <c r="G41" s="89">
        <f t="shared" si="2"/>
        <v>0.78351279265040008</v>
      </c>
    </row>
    <row r="42" spans="1:7" x14ac:dyDescent="0.25">
      <c r="A42" s="28">
        <v>560070</v>
      </c>
      <c r="B42" s="29" t="s">
        <v>68</v>
      </c>
      <c r="C42" s="87">
        <v>18114</v>
      </c>
      <c r="D42" s="87">
        <v>56111</v>
      </c>
      <c r="E42" s="88">
        <f t="shared" si="0"/>
        <v>74225</v>
      </c>
      <c r="F42" s="89">
        <f t="shared" si="1"/>
        <v>0.24404176490400808</v>
      </c>
      <c r="G42" s="89">
        <f t="shared" si="2"/>
        <v>0.75595823509599192</v>
      </c>
    </row>
    <row r="43" spans="1:7" x14ac:dyDescent="0.25">
      <c r="A43" s="28">
        <v>560071</v>
      </c>
      <c r="B43" s="29" t="s">
        <v>69</v>
      </c>
      <c r="C43" s="87">
        <v>5992</v>
      </c>
      <c r="D43" s="87">
        <v>18197</v>
      </c>
      <c r="E43" s="88">
        <f t="shared" si="0"/>
        <v>24189</v>
      </c>
      <c r="F43" s="89">
        <f t="shared" si="1"/>
        <v>0.24771590392327092</v>
      </c>
      <c r="G43" s="89">
        <f t="shared" si="2"/>
        <v>0.75228409607672908</v>
      </c>
    </row>
    <row r="44" spans="1:7" x14ac:dyDescent="0.25">
      <c r="A44" s="28">
        <v>560072</v>
      </c>
      <c r="B44" s="29" t="s">
        <v>70</v>
      </c>
      <c r="C44" s="87">
        <v>5361</v>
      </c>
      <c r="D44" s="87">
        <v>19841</v>
      </c>
      <c r="E44" s="88">
        <f t="shared" si="0"/>
        <v>25202</v>
      </c>
      <c r="F44" s="89">
        <f t="shared" si="1"/>
        <v>0.21272121260217444</v>
      </c>
      <c r="G44" s="89">
        <f t="shared" si="2"/>
        <v>0.78727878739782553</v>
      </c>
    </row>
    <row r="45" spans="1:7" x14ac:dyDescent="0.25">
      <c r="A45" s="28">
        <v>560073</v>
      </c>
      <c r="B45" s="29" t="s">
        <v>71</v>
      </c>
      <c r="C45" s="87">
        <v>2284</v>
      </c>
      <c r="D45" s="87">
        <v>11177</v>
      </c>
      <c r="E45" s="88">
        <f t="shared" si="0"/>
        <v>13461</v>
      </c>
      <c r="F45" s="89">
        <f t="shared" si="1"/>
        <v>0.16967535844290915</v>
      </c>
      <c r="G45" s="89">
        <f t="shared" si="2"/>
        <v>0.83032464155709085</v>
      </c>
    </row>
    <row r="46" spans="1:7" x14ac:dyDescent="0.25">
      <c r="A46" s="28">
        <v>560074</v>
      </c>
      <c r="B46" s="29" t="s">
        <v>72</v>
      </c>
      <c r="C46" s="87">
        <v>5400</v>
      </c>
      <c r="D46" s="87">
        <v>17424</v>
      </c>
      <c r="E46" s="88">
        <f t="shared" si="0"/>
        <v>22824</v>
      </c>
      <c r="F46" s="89">
        <f t="shared" si="1"/>
        <v>0.23659305993690852</v>
      </c>
      <c r="G46" s="89">
        <f t="shared" si="2"/>
        <v>0.76340694006309151</v>
      </c>
    </row>
    <row r="47" spans="1:7" x14ac:dyDescent="0.25">
      <c r="A47" s="28">
        <v>560075</v>
      </c>
      <c r="B47" s="29" t="s">
        <v>73</v>
      </c>
      <c r="C47" s="87">
        <v>9023</v>
      </c>
      <c r="D47" s="87">
        <v>29935</v>
      </c>
      <c r="E47" s="88">
        <f t="shared" si="0"/>
        <v>38958</v>
      </c>
      <c r="F47" s="89">
        <f t="shared" si="1"/>
        <v>0.23160839878843884</v>
      </c>
      <c r="G47" s="89">
        <f t="shared" si="2"/>
        <v>0.76839160121156114</v>
      </c>
    </row>
    <row r="48" spans="1:7" x14ac:dyDescent="0.25">
      <c r="A48" s="28">
        <v>560076</v>
      </c>
      <c r="B48" s="29" t="s">
        <v>74</v>
      </c>
      <c r="C48" s="87">
        <v>2608</v>
      </c>
      <c r="D48" s="87">
        <v>9274</v>
      </c>
      <c r="E48" s="88">
        <f t="shared" si="0"/>
        <v>11882</v>
      </c>
      <c r="F48" s="89">
        <f t="shared" si="1"/>
        <v>0.21949166806934858</v>
      </c>
      <c r="G48" s="89">
        <f t="shared" si="2"/>
        <v>0.78050833193065139</v>
      </c>
    </row>
    <row r="49" spans="1:7" x14ac:dyDescent="0.25">
      <c r="A49" s="28">
        <v>560077</v>
      </c>
      <c r="B49" s="29" t="s">
        <v>75</v>
      </c>
      <c r="C49" s="87">
        <v>2251</v>
      </c>
      <c r="D49" s="87">
        <v>10981</v>
      </c>
      <c r="E49" s="88">
        <f t="shared" si="0"/>
        <v>13232</v>
      </c>
      <c r="F49" s="89">
        <f t="shared" si="1"/>
        <v>0.17011789600967353</v>
      </c>
      <c r="G49" s="89">
        <f t="shared" si="2"/>
        <v>0.82988210399032647</v>
      </c>
    </row>
    <row r="50" spans="1:7" x14ac:dyDescent="0.25">
      <c r="A50" s="28">
        <v>560078</v>
      </c>
      <c r="B50" s="29" t="s">
        <v>76</v>
      </c>
      <c r="C50" s="87">
        <v>11277</v>
      </c>
      <c r="D50" s="87">
        <v>34083</v>
      </c>
      <c r="E50" s="88">
        <f t="shared" si="0"/>
        <v>45360</v>
      </c>
      <c r="F50" s="89">
        <f t="shared" si="1"/>
        <v>0.24861111111111112</v>
      </c>
      <c r="G50" s="89">
        <f t="shared" si="2"/>
        <v>0.75138888888888888</v>
      </c>
    </row>
    <row r="51" spans="1:7" x14ac:dyDescent="0.25">
      <c r="A51" s="28">
        <v>560079</v>
      </c>
      <c r="B51" s="29" t="s">
        <v>77</v>
      </c>
      <c r="C51" s="87">
        <v>9617</v>
      </c>
      <c r="D51" s="87">
        <v>33649</v>
      </c>
      <c r="E51" s="88">
        <f t="shared" si="0"/>
        <v>43266</v>
      </c>
      <c r="F51" s="89">
        <f t="shared" si="1"/>
        <v>0.22227615217491795</v>
      </c>
      <c r="G51" s="89">
        <f t="shared" si="2"/>
        <v>0.77772384782508208</v>
      </c>
    </row>
    <row r="52" spans="1:7" x14ac:dyDescent="0.25">
      <c r="A52" s="28">
        <v>560080</v>
      </c>
      <c r="B52" s="29" t="s">
        <v>78</v>
      </c>
      <c r="C52" s="87">
        <v>5061</v>
      </c>
      <c r="D52" s="87">
        <v>17534</v>
      </c>
      <c r="E52" s="88">
        <f t="shared" si="0"/>
        <v>22595</v>
      </c>
      <c r="F52" s="89">
        <f t="shared" si="1"/>
        <v>0.22398760787784908</v>
      </c>
      <c r="G52" s="89">
        <f t="shared" si="2"/>
        <v>0.7760123921221509</v>
      </c>
    </row>
    <row r="53" spans="1:7" x14ac:dyDescent="0.25">
      <c r="A53" s="28">
        <v>560081</v>
      </c>
      <c r="B53" s="29" t="s">
        <v>79</v>
      </c>
      <c r="C53" s="87">
        <v>6642</v>
      </c>
      <c r="D53" s="87">
        <v>20270</v>
      </c>
      <c r="E53" s="88">
        <f t="shared" si="0"/>
        <v>26912</v>
      </c>
      <c r="F53" s="89">
        <f t="shared" si="1"/>
        <v>0.24680439952437574</v>
      </c>
      <c r="G53" s="89">
        <f t="shared" si="2"/>
        <v>0.75319560047562428</v>
      </c>
    </row>
    <row r="54" spans="1:7" x14ac:dyDescent="0.25">
      <c r="A54" s="28">
        <v>560082</v>
      </c>
      <c r="B54" s="29" t="s">
        <v>80</v>
      </c>
      <c r="C54" s="87">
        <v>3817</v>
      </c>
      <c r="D54" s="87">
        <v>15810</v>
      </c>
      <c r="E54" s="88">
        <f t="shared" si="0"/>
        <v>19627</v>
      </c>
      <c r="F54" s="89">
        <f t="shared" si="1"/>
        <v>0.19447699597493248</v>
      </c>
      <c r="G54" s="89">
        <f t="shared" si="2"/>
        <v>0.80552300402506749</v>
      </c>
    </row>
    <row r="55" spans="1:7" x14ac:dyDescent="0.25">
      <c r="A55" s="28">
        <v>560083</v>
      </c>
      <c r="B55" s="29" t="s">
        <v>81</v>
      </c>
      <c r="C55" s="87">
        <v>3354</v>
      </c>
      <c r="D55" s="87">
        <v>14283</v>
      </c>
      <c r="E55" s="88">
        <f t="shared" si="0"/>
        <v>17637</v>
      </c>
      <c r="F55" s="89">
        <f t="shared" si="1"/>
        <v>0.19016839598571186</v>
      </c>
      <c r="G55" s="89">
        <f t="shared" si="2"/>
        <v>0.80983160401428811</v>
      </c>
    </row>
    <row r="56" spans="1:7" x14ac:dyDescent="0.25">
      <c r="A56" s="28">
        <v>560084</v>
      </c>
      <c r="B56" s="29" t="s">
        <v>82</v>
      </c>
      <c r="C56" s="87">
        <v>7555</v>
      </c>
      <c r="D56" s="87">
        <v>21593</v>
      </c>
      <c r="E56" s="88">
        <f t="shared" si="0"/>
        <v>29148</v>
      </c>
      <c r="F56" s="89">
        <f t="shared" si="1"/>
        <v>0.25919445588033485</v>
      </c>
      <c r="G56" s="89">
        <f t="shared" si="2"/>
        <v>0.74080554411966515</v>
      </c>
    </row>
    <row r="57" spans="1:7" ht="26.25" x14ac:dyDescent="0.25">
      <c r="A57" s="28">
        <v>560085</v>
      </c>
      <c r="B57" s="29" t="s">
        <v>83</v>
      </c>
      <c r="C57" s="87">
        <v>817</v>
      </c>
      <c r="D57" s="87">
        <v>9918</v>
      </c>
      <c r="E57" s="88">
        <f t="shared" si="0"/>
        <v>10735</v>
      </c>
      <c r="F57" s="89">
        <f t="shared" si="1"/>
        <v>7.6106194690265486E-2</v>
      </c>
      <c r="G57" s="89">
        <f t="shared" si="2"/>
        <v>0.92389380530973453</v>
      </c>
    </row>
    <row r="58" spans="1:7" ht="18" customHeight="1" x14ac:dyDescent="0.25">
      <c r="A58" s="28">
        <v>560086</v>
      </c>
      <c r="B58" s="29" t="s">
        <v>84</v>
      </c>
      <c r="C58" s="87">
        <v>864</v>
      </c>
      <c r="D58" s="87">
        <v>18263</v>
      </c>
      <c r="E58" s="88">
        <f t="shared" si="0"/>
        <v>19127</v>
      </c>
      <c r="F58" s="89">
        <f t="shared" si="1"/>
        <v>4.5171746745438383E-2</v>
      </c>
      <c r="G58" s="89">
        <f t="shared" si="2"/>
        <v>0.95482825325456167</v>
      </c>
    </row>
    <row r="59" spans="1:7" x14ac:dyDescent="0.25">
      <c r="A59" s="28">
        <v>560087</v>
      </c>
      <c r="B59" s="29" t="s">
        <v>85</v>
      </c>
      <c r="C59" s="87">
        <v>0</v>
      </c>
      <c r="D59" s="87">
        <v>23588</v>
      </c>
      <c r="E59" s="88">
        <f t="shared" si="0"/>
        <v>23588</v>
      </c>
      <c r="F59" s="89">
        <f t="shared" si="1"/>
        <v>0</v>
      </c>
      <c r="G59" s="89">
        <f t="shared" si="2"/>
        <v>1</v>
      </c>
    </row>
    <row r="60" spans="1:7" ht="26.25" x14ac:dyDescent="0.25">
      <c r="A60" s="28">
        <v>560088</v>
      </c>
      <c r="B60" s="29" t="s">
        <v>86</v>
      </c>
      <c r="C60" s="87">
        <v>0</v>
      </c>
      <c r="D60" s="87">
        <v>5451</v>
      </c>
      <c r="E60" s="88">
        <f t="shared" si="0"/>
        <v>5451</v>
      </c>
      <c r="F60" s="89">
        <f t="shared" si="1"/>
        <v>0</v>
      </c>
      <c r="G60" s="89">
        <f t="shared" si="2"/>
        <v>1</v>
      </c>
    </row>
    <row r="61" spans="1:7" ht="26.25" x14ac:dyDescent="0.25">
      <c r="A61" s="28">
        <v>560089</v>
      </c>
      <c r="B61" s="29" t="s">
        <v>87</v>
      </c>
      <c r="C61" s="87">
        <v>0</v>
      </c>
      <c r="D61" s="87">
        <v>3632</v>
      </c>
      <c r="E61" s="88">
        <f t="shared" si="0"/>
        <v>3632</v>
      </c>
      <c r="F61" s="89">
        <f t="shared" si="1"/>
        <v>0</v>
      </c>
      <c r="G61" s="89">
        <f t="shared" si="2"/>
        <v>1</v>
      </c>
    </row>
    <row r="62" spans="1:7" ht="26.25" x14ac:dyDescent="0.25">
      <c r="A62" s="28">
        <v>560096</v>
      </c>
      <c r="B62" s="29" t="s">
        <v>88</v>
      </c>
      <c r="C62" s="87">
        <v>39</v>
      </c>
      <c r="D62" s="87">
        <v>539</v>
      </c>
      <c r="E62" s="88">
        <f t="shared" si="0"/>
        <v>578</v>
      </c>
      <c r="F62" s="89">
        <f t="shared" si="1"/>
        <v>6.7474048442906581E-2</v>
      </c>
      <c r="G62" s="89">
        <f t="shared" si="2"/>
        <v>0.93252595155709339</v>
      </c>
    </row>
    <row r="63" spans="1:7" x14ac:dyDescent="0.25">
      <c r="A63" s="28">
        <v>560098</v>
      </c>
      <c r="B63" s="29" t="s">
        <v>89</v>
      </c>
      <c r="C63" s="87">
        <v>0</v>
      </c>
      <c r="D63" s="87">
        <v>6026</v>
      </c>
      <c r="E63" s="88">
        <f t="shared" si="0"/>
        <v>6026</v>
      </c>
      <c r="F63" s="89">
        <f t="shared" si="1"/>
        <v>0</v>
      </c>
      <c r="G63" s="89">
        <f t="shared" si="2"/>
        <v>1</v>
      </c>
    </row>
    <row r="64" spans="1:7" ht="26.25" x14ac:dyDescent="0.25">
      <c r="A64" s="28">
        <v>560099</v>
      </c>
      <c r="B64" s="29" t="s">
        <v>90</v>
      </c>
      <c r="C64" s="87">
        <v>162</v>
      </c>
      <c r="D64" s="87">
        <v>2456</v>
      </c>
      <c r="E64" s="88">
        <f t="shared" si="0"/>
        <v>2618</v>
      </c>
      <c r="F64" s="89">
        <f t="shared" si="1"/>
        <v>6.1879297173414824E-2</v>
      </c>
      <c r="G64" s="89">
        <f t="shared" si="2"/>
        <v>0.93812070282658522</v>
      </c>
    </row>
    <row r="65" spans="1:7" ht="29.25" customHeight="1" x14ac:dyDescent="0.25">
      <c r="A65" s="28">
        <v>560101</v>
      </c>
      <c r="B65" s="29" t="s">
        <v>91</v>
      </c>
      <c r="C65" s="87">
        <v>0</v>
      </c>
      <c r="D65" s="87">
        <v>10249</v>
      </c>
      <c r="E65" s="88">
        <f t="shared" si="0"/>
        <v>10249</v>
      </c>
      <c r="F65" s="89">
        <f t="shared" si="1"/>
        <v>0</v>
      </c>
      <c r="G65" s="89">
        <f t="shared" si="2"/>
        <v>1</v>
      </c>
    </row>
    <row r="66" spans="1:7" ht="39" x14ac:dyDescent="0.25">
      <c r="A66" s="28">
        <v>560206</v>
      </c>
      <c r="B66" s="29" t="s">
        <v>42</v>
      </c>
      <c r="C66" s="87">
        <v>228</v>
      </c>
      <c r="D66" s="87">
        <v>75429</v>
      </c>
      <c r="E66" s="88">
        <f t="shared" si="0"/>
        <v>75657</v>
      </c>
      <c r="F66" s="89">
        <f t="shared" si="1"/>
        <v>3.0136008564970855E-3</v>
      </c>
      <c r="G66" s="89">
        <f t="shared" si="2"/>
        <v>0.99698639914350295</v>
      </c>
    </row>
    <row r="67" spans="1:7" s="45" customFormat="1" ht="14.25" x14ac:dyDescent="0.2">
      <c r="A67" s="66"/>
      <c r="B67" s="90" t="s">
        <v>145</v>
      </c>
      <c r="C67" s="91">
        <f>SUM(C4:C66)</f>
        <v>427253</v>
      </c>
      <c r="D67" s="91">
        <f>SUM(D4:D66)</f>
        <v>1503456</v>
      </c>
      <c r="E67" s="91">
        <f>SUM(E4:E66)</f>
        <v>1930709</v>
      </c>
      <c r="F67" s="92">
        <f>C67/E67</f>
        <v>0.22129331763616372</v>
      </c>
      <c r="G67" s="92">
        <f>D67/E67</f>
        <v>0.77870668236383633</v>
      </c>
    </row>
  </sheetData>
  <mergeCells count="2">
    <mergeCell ref="E1:G1"/>
    <mergeCell ref="A2:G2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topLeftCell="D1" zoomScale="98" zoomScaleNormal="100" zoomScaleSheetLayoutView="98" workbookViewId="0">
      <pane xSplit="1" ySplit="6" topLeftCell="E97" activePane="bottomRight" state="frozen"/>
      <selection activeCell="D1" sqref="D1"/>
      <selection pane="topRight" activeCell="E1" sqref="E1"/>
      <selection pane="bottomLeft" activeCell="D7" sqref="D7"/>
      <selection pane="bottomRight" activeCell="D11" sqref="A11:XFD11"/>
    </sheetView>
  </sheetViews>
  <sheetFormatPr defaultRowHeight="12.75" outlineLevelCol="1" x14ac:dyDescent="0.25"/>
  <cols>
    <col min="1" max="1" width="2.7109375" style="173" hidden="1" customWidth="1" outlineLevel="1"/>
    <col min="2" max="2" width="6.140625" style="174" hidden="1" customWidth="1" outlineLevel="1"/>
    <col min="3" max="3" width="2.140625" style="174" hidden="1" customWidth="1" outlineLevel="1"/>
    <col min="4" max="4" width="32" style="193" customWidth="1" collapsed="1"/>
    <col min="5" max="14" width="12" style="173" customWidth="1"/>
    <col min="15" max="16" width="13.140625" style="190" customWidth="1"/>
    <col min="17" max="240" width="9.140625" style="173"/>
    <col min="241" max="243" width="0" style="173" hidden="1" customWidth="1"/>
    <col min="244" max="244" width="36.85546875" style="173" customWidth="1"/>
    <col min="245" max="256" width="0" style="173" hidden="1" customWidth="1"/>
    <col min="257" max="266" width="12" style="173" customWidth="1"/>
    <col min="267" max="267" width="13.140625" style="173" customWidth="1"/>
    <col min="268" max="268" width="0" style="173" hidden="1" customWidth="1"/>
    <col min="269" max="269" width="13.28515625" style="173" bestFit="1" customWidth="1"/>
    <col min="270" max="270" width="11.28515625" style="173" bestFit="1" customWidth="1"/>
    <col min="271" max="496" width="9.140625" style="173"/>
    <col min="497" max="499" width="0" style="173" hidden="1" customWidth="1"/>
    <col min="500" max="500" width="36.85546875" style="173" customWidth="1"/>
    <col min="501" max="512" width="0" style="173" hidden="1" customWidth="1"/>
    <col min="513" max="522" width="12" style="173" customWidth="1"/>
    <col min="523" max="523" width="13.140625" style="173" customWidth="1"/>
    <col min="524" max="524" width="0" style="173" hidden="1" customWidth="1"/>
    <col min="525" max="525" width="13.28515625" style="173" bestFit="1" customWidth="1"/>
    <col min="526" max="526" width="11.28515625" style="173" bestFit="1" customWidth="1"/>
    <col min="527" max="752" width="9.140625" style="173"/>
    <col min="753" max="755" width="0" style="173" hidden="1" customWidth="1"/>
    <col min="756" max="756" width="36.85546875" style="173" customWidth="1"/>
    <col min="757" max="768" width="0" style="173" hidden="1" customWidth="1"/>
    <col min="769" max="778" width="12" style="173" customWidth="1"/>
    <col min="779" max="779" width="13.140625" style="173" customWidth="1"/>
    <col min="780" max="780" width="0" style="173" hidden="1" customWidth="1"/>
    <col min="781" max="781" width="13.28515625" style="173" bestFit="1" customWidth="1"/>
    <col min="782" max="782" width="11.28515625" style="173" bestFit="1" customWidth="1"/>
    <col min="783" max="1008" width="9.140625" style="173"/>
    <col min="1009" max="1011" width="0" style="173" hidden="1" customWidth="1"/>
    <col min="1012" max="1012" width="36.85546875" style="173" customWidth="1"/>
    <col min="1013" max="1024" width="0" style="173" hidden="1" customWidth="1"/>
    <col min="1025" max="1034" width="12" style="173" customWidth="1"/>
    <col min="1035" max="1035" width="13.140625" style="173" customWidth="1"/>
    <col min="1036" max="1036" width="0" style="173" hidden="1" customWidth="1"/>
    <col min="1037" max="1037" width="13.28515625" style="173" bestFit="1" customWidth="1"/>
    <col min="1038" max="1038" width="11.28515625" style="173" bestFit="1" customWidth="1"/>
    <col min="1039" max="1264" width="9.140625" style="173"/>
    <col min="1265" max="1267" width="0" style="173" hidden="1" customWidth="1"/>
    <col min="1268" max="1268" width="36.85546875" style="173" customWidth="1"/>
    <col min="1269" max="1280" width="0" style="173" hidden="1" customWidth="1"/>
    <col min="1281" max="1290" width="12" style="173" customWidth="1"/>
    <col min="1291" max="1291" width="13.140625" style="173" customWidth="1"/>
    <col min="1292" max="1292" width="0" style="173" hidden="1" customWidth="1"/>
    <col min="1293" max="1293" width="13.28515625" style="173" bestFit="1" customWidth="1"/>
    <col min="1294" max="1294" width="11.28515625" style="173" bestFit="1" customWidth="1"/>
    <col min="1295" max="1520" width="9.140625" style="173"/>
    <col min="1521" max="1523" width="0" style="173" hidden="1" customWidth="1"/>
    <col min="1524" max="1524" width="36.85546875" style="173" customWidth="1"/>
    <col min="1525" max="1536" width="0" style="173" hidden="1" customWidth="1"/>
    <col min="1537" max="1546" width="12" style="173" customWidth="1"/>
    <col min="1547" max="1547" width="13.140625" style="173" customWidth="1"/>
    <col min="1548" max="1548" width="0" style="173" hidden="1" customWidth="1"/>
    <col min="1549" max="1549" width="13.28515625" style="173" bestFit="1" customWidth="1"/>
    <col min="1550" max="1550" width="11.28515625" style="173" bestFit="1" customWidth="1"/>
    <col min="1551" max="1776" width="9.140625" style="173"/>
    <col min="1777" max="1779" width="0" style="173" hidden="1" customWidth="1"/>
    <col min="1780" max="1780" width="36.85546875" style="173" customWidth="1"/>
    <col min="1781" max="1792" width="0" style="173" hidden="1" customWidth="1"/>
    <col min="1793" max="1802" width="12" style="173" customWidth="1"/>
    <col min="1803" max="1803" width="13.140625" style="173" customWidth="1"/>
    <col min="1804" max="1804" width="0" style="173" hidden="1" customWidth="1"/>
    <col min="1805" max="1805" width="13.28515625" style="173" bestFit="1" customWidth="1"/>
    <col min="1806" max="1806" width="11.28515625" style="173" bestFit="1" customWidth="1"/>
    <col min="1807" max="2032" width="9.140625" style="173"/>
    <col min="2033" max="2035" width="0" style="173" hidden="1" customWidth="1"/>
    <col min="2036" max="2036" width="36.85546875" style="173" customWidth="1"/>
    <col min="2037" max="2048" width="0" style="173" hidden="1" customWidth="1"/>
    <col min="2049" max="2058" width="12" style="173" customWidth="1"/>
    <col min="2059" max="2059" width="13.140625" style="173" customWidth="1"/>
    <col min="2060" max="2060" width="0" style="173" hidden="1" customWidth="1"/>
    <col min="2061" max="2061" width="13.28515625" style="173" bestFit="1" customWidth="1"/>
    <col min="2062" max="2062" width="11.28515625" style="173" bestFit="1" customWidth="1"/>
    <col min="2063" max="2288" width="9.140625" style="173"/>
    <col min="2289" max="2291" width="0" style="173" hidden="1" customWidth="1"/>
    <col min="2292" max="2292" width="36.85546875" style="173" customWidth="1"/>
    <col min="2293" max="2304" width="0" style="173" hidden="1" customWidth="1"/>
    <col min="2305" max="2314" width="12" style="173" customWidth="1"/>
    <col min="2315" max="2315" width="13.140625" style="173" customWidth="1"/>
    <col min="2316" max="2316" width="0" style="173" hidden="1" customWidth="1"/>
    <col min="2317" max="2317" width="13.28515625" style="173" bestFit="1" customWidth="1"/>
    <col min="2318" max="2318" width="11.28515625" style="173" bestFit="1" customWidth="1"/>
    <col min="2319" max="2544" width="9.140625" style="173"/>
    <col min="2545" max="2547" width="0" style="173" hidden="1" customWidth="1"/>
    <col min="2548" max="2548" width="36.85546875" style="173" customWidth="1"/>
    <col min="2549" max="2560" width="0" style="173" hidden="1" customWidth="1"/>
    <col min="2561" max="2570" width="12" style="173" customWidth="1"/>
    <col min="2571" max="2571" width="13.140625" style="173" customWidth="1"/>
    <col min="2572" max="2572" width="0" style="173" hidden="1" customWidth="1"/>
    <col min="2573" max="2573" width="13.28515625" style="173" bestFit="1" customWidth="1"/>
    <col min="2574" max="2574" width="11.28515625" style="173" bestFit="1" customWidth="1"/>
    <col min="2575" max="2800" width="9.140625" style="173"/>
    <col min="2801" max="2803" width="0" style="173" hidden="1" customWidth="1"/>
    <col min="2804" max="2804" width="36.85546875" style="173" customWidth="1"/>
    <col min="2805" max="2816" width="0" style="173" hidden="1" customWidth="1"/>
    <col min="2817" max="2826" width="12" style="173" customWidth="1"/>
    <col min="2827" max="2827" width="13.140625" style="173" customWidth="1"/>
    <col min="2828" max="2828" width="0" style="173" hidden="1" customWidth="1"/>
    <col min="2829" max="2829" width="13.28515625" style="173" bestFit="1" customWidth="1"/>
    <col min="2830" max="2830" width="11.28515625" style="173" bestFit="1" customWidth="1"/>
    <col min="2831" max="3056" width="9.140625" style="173"/>
    <col min="3057" max="3059" width="0" style="173" hidden="1" customWidth="1"/>
    <col min="3060" max="3060" width="36.85546875" style="173" customWidth="1"/>
    <col min="3061" max="3072" width="0" style="173" hidden="1" customWidth="1"/>
    <col min="3073" max="3082" width="12" style="173" customWidth="1"/>
    <col min="3083" max="3083" width="13.140625" style="173" customWidth="1"/>
    <col min="3084" max="3084" width="0" style="173" hidden="1" customWidth="1"/>
    <col min="3085" max="3085" width="13.28515625" style="173" bestFit="1" customWidth="1"/>
    <col min="3086" max="3086" width="11.28515625" style="173" bestFit="1" customWidth="1"/>
    <col min="3087" max="3312" width="9.140625" style="173"/>
    <col min="3313" max="3315" width="0" style="173" hidden="1" customWidth="1"/>
    <col min="3316" max="3316" width="36.85546875" style="173" customWidth="1"/>
    <col min="3317" max="3328" width="0" style="173" hidden="1" customWidth="1"/>
    <col min="3329" max="3338" width="12" style="173" customWidth="1"/>
    <col min="3339" max="3339" width="13.140625" style="173" customWidth="1"/>
    <col min="3340" max="3340" width="0" style="173" hidden="1" customWidth="1"/>
    <col min="3341" max="3341" width="13.28515625" style="173" bestFit="1" customWidth="1"/>
    <col min="3342" max="3342" width="11.28515625" style="173" bestFit="1" customWidth="1"/>
    <col min="3343" max="3568" width="9.140625" style="173"/>
    <col min="3569" max="3571" width="0" style="173" hidden="1" customWidth="1"/>
    <col min="3572" max="3572" width="36.85546875" style="173" customWidth="1"/>
    <col min="3573" max="3584" width="0" style="173" hidden="1" customWidth="1"/>
    <col min="3585" max="3594" width="12" style="173" customWidth="1"/>
    <col min="3595" max="3595" width="13.140625" style="173" customWidth="1"/>
    <col min="3596" max="3596" width="0" style="173" hidden="1" customWidth="1"/>
    <col min="3597" max="3597" width="13.28515625" style="173" bestFit="1" customWidth="1"/>
    <col min="3598" max="3598" width="11.28515625" style="173" bestFit="1" customWidth="1"/>
    <col min="3599" max="3824" width="9.140625" style="173"/>
    <col min="3825" max="3827" width="0" style="173" hidden="1" customWidth="1"/>
    <col min="3828" max="3828" width="36.85546875" style="173" customWidth="1"/>
    <col min="3829" max="3840" width="0" style="173" hidden="1" customWidth="1"/>
    <col min="3841" max="3850" width="12" style="173" customWidth="1"/>
    <col min="3851" max="3851" width="13.140625" style="173" customWidth="1"/>
    <col min="3852" max="3852" width="0" style="173" hidden="1" customWidth="1"/>
    <col min="3853" max="3853" width="13.28515625" style="173" bestFit="1" customWidth="1"/>
    <col min="3854" max="3854" width="11.28515625" style="173" bestFit="1" customWidth="1"/>
    <col min="3855" max="4080" width="9.140625" style="173"/>
    <col min="4081" max="4083" width="0" style="173" hidden="1" customWidth="1"/>
    <col min="4084" max="4084" width="36.85546875" style="173" customWidth="1"/>
    <col min="4085" max="4096" width="0" style="173" hidden="1" customWidth="1"/>
    <col min="4097" max="4106" width="12" style="173" customWidth="1"/>
    <col min="4107" max="4107" width="13.140625" style="173" customWidth="1"/>
    <col min="4108" max="4108" width="0" style="173" hidden="1" customWidth="1"/>
    <col min="4109" max="4109" width="13.28515625" style="173" bestFit="1" customWidth="1"/>
    <col min="4110" max="4110" width="11.28515625" style="173" bestFit="1" customWidth="1"/>
    <col min="4111" max="4336" width="9.140625" style="173"/>
    <col min="4337" max="4339" width="0" style="173" hidden="1" customWidth="1"/>
    <col min="4340" max="4340" width="36.85546875" style="173" customWidth="1"/>
    <col min="4341" max="4352" width="0" style="173" hidden="1" customWidth="1"/>
    <col min="4353" max="4362" width="12" style="173" customWidth="1"/>
    <col min="4363" max="4363" width="13.140625" style="173" customWidth="1"/>
    <col min="4364" max="4364" width="0" style="173" hidden="1" customWidth="1"/>
    <col min="4365" max="4365" width="13.28515625" style="173" bestFit="1" customWidth="1"/>
    <col min="4366" max="4366" width="11.28515625" style="173" bestFit="1" customWidth="1"/>
    <col min="4367" max="4592" width="9.140625" style="173"/>
    <col min="4593" max="4595" width="0" style="173" hidden="1" customWidth="1"/>
    <col min="4596" max="4596" width="36.85546875" style="173" customWidth="1"/>
    <col min="4597" max="4608" width="0" style="173" hidden="1" customWidth="1"/>
    <col min="4609" max="4618" width="12" style="173" customWidth="1"/>
    <col min="4619" max="4619" width="13.140625" style="173" customWidth="1"/>
    <col min="4620" max="4620" width="0" style="173" hidden="1" customWidth="1"/>
    <col min="4621" max="4621" width="13.28515625" style="173" bestFit="1" customWidth="1"/>
    <col min="4622" max="4622" width="11.28515625" style="173" bestFit="1" customWidth="1"/>
    <col min="4623" max="4848" width="9.140625" style="173"/>
    <col min="4849" max="4851" width="0" style="173" hidden="1" customWidth="1"/>
    <col min="4852" max="4852" width="36.85546875" style="173" customWidth="1"/>
    <col min="4853" max="4864" width="0" style="173" hidden="1" customWidth="1"/>
    <col min="4865" max="4874" width="12" style="173" customWidth="1"/>
    <col min="4875" max="4875" width="13.140625" style="173" customWidth="1"/>
    <col min="4876" max="4876" width="0" style="173" hidden="1" customWidth="1"/>
    <col min="4877" max="4877" width="13.28515625" style="173" bestFit="1" customWidth="1"/>
    <col min="4878" max="4878" width="11.28515625" style="173" bestFit="1" customWidth="1"/>
    <col min="4879" max="5104" width="9.140625" style="173"/>
    <col min="5105" max="5107" width="0" style="173" hidden="1" customWidth="1"/>
    <col min="5108" max="5108" width="36.85546875" style="173" customWidth="1"/>
    <col min="5109" max="5120" width="0" style="173" hidden="1" customWidth="1"/>
    <col min="5121" max="5130" width="12" style="173" customWidth="1"/>
    <col min="5131" max="5131" width="13.140625" style="173" customWidth="1"/>
    <col min="5132" max="5132" width="0" style="173" hidden="1" customWidth="1"/>
    <col min="5133" max="5133" width="13.28515625" style="173" bestFit="1" customWidth="1"/>
    <col min="5134" max="5134" width="11.28515625" style="173" bestFit="1" customWidth="1"/>
    <col min="5135" max="5360" width="9.140625" style="173"/>
    <col min="5361" max="5363" width="0" style="173" hidden="1" customWidth="1"/>
    <col min="5364" max="5364" width="36.85546875" style="173" customWidth="1"/>
    <col min="5365" max="5376" width="0" style="173" hidden="1" customWidth="1"/>
    <col min="5377" max="5386" width="12" style="173" customWidth="1"/>
    <col min="5387" max="5387" width="13.140625" style="173" customWidth="1"/>
    <col min="5388" max="5388" width="0" style="173" hidden="1" customWidth="1"/>
    <col min="5389" max="5389" width="13.28515625" style="173" bestFit="1" customWidth="1"/>
    <col min="5390" max="5390" width="11.28515625" style="173" bestFit="1" customWidth="1"/>
    <col min="5391" max="5616" width="9.140625" style="173"/>
    <col min="5617" max="5619" width="0" style="173" hidden="1" customWidth="1"/>
    <col min="5620" max="5620" width="36.85546875" style="173" customWidth="1"/>
    <col min="5621" max="5632" width="0" style="173" hidden="1" customWidth="1"/>
    <col min="5633" max="5642" width="12" style="173" customWidth="1"/>
    <col min="5643" max="5643" width="13.140625" style="173" customWidth="1"/>
    <col min="5644" max="5644" width="0" style="173" hidden="1" customWidth="1"/>
    <col min="5645" max="5645" width="13.28515625" style="173" bestFit="1" customWidth="1"/>
    <col min="5646" max="5646" width="11.28515625" style="173" bestFit="1" customWidth="1"/>
    <col min="5647" max="5872" width="9.140625" style="173"/>
    <col min="5873" max="5875" width="0" style="173" hidden="1" customWidth="1"/>
    <col min="5876" max="5876" width="36.85546875" style="173" customWidth="1"/>
    <col min="5877" max="5888" width="0" style="173" hidden="1" customWidth="1"/>
    <col min="5889" max="5898" width="12" style="173" customWidth="1"/>
    <col min="5899" max="5899" width="13.140625" style="173" customWidth="1"/>
    <col min="5900" max="5900" width="0" style="173" hidden="1" customWidth="1"/>
    <col min="5901" max="5901" width="13.28515625" style="173" bestFit="1" customWidth="1"/>
    <col min="5902" max="5902" width="11.28515625" style="173" bestFit="1" customWidth="1"/>
    <col min="5903" max="6128" width="9.140625" style="173"/>
    <col min="6129" max="6131" width="0" style="173" hidden="1" customWidth="1"/>
    <col min="6132" max="6132" width="36.85546875" style="173" customWidth="1"/>
    <col min="6133" max="6144" width="0" style="173" hidden="1" customWidth="1"/>
    <col min="6145" max="6154" width="12" style="173" customWidth="1"/>
    <col min="6155" max="6155" width="13.140625" style="173" customWidth="1"/>
    <col min="6156" max="6156" width="0" style="173" hidden="1" customWidth="1"/>
    <col min="6157" max="6157" width="13.28515625" style="173" bestFit="1" customWidth="1"/>
    <col min="6158" max="6158" width="11.28515625" style="173" bestFit="1" customWidth="1"/>
    <col min="6159" max="6384" width="9.140625" style="173"/>
    <col min="6385" max="6387" width="0" style="173" hidden="1" customWidth="1"/>
    <col min="6388" max="6388" width="36.85546875" style="173" customWidth="1"/>
    <col min="6389" max="6400" width="0" style="173" hidden="1" customWidth="1"/>
    <col min="6401" max="6410" width="12" style="173" customWidth="1"/>
    <col min="6411" max="6411" width="13.140625" style="173" customWidth="1"/>
    <col min="6412" max="6412" width="0" style="173" hidden="1" customWidth="1"/>
    <col min="6413" max="6413" width="13.28515625" style="173" bestFit="1" customWidth="1"/>
    <col min="6414" max="6414" width="11.28515625" style="173" bestFit="1" customWidth="1"/>
    <col min="6415" max="6640" width="9.140625" style="173"/>
    <col min="6641" max="6643" width="0" style="173" hidden="1" customWidth="1"/>
    <col min="6644" max="6644" width="36.85546875" style="173" customWidth="1"/>
    <col min="6645" max="6656" width="0" style="173" hidden="1" customWidth="1"/>
    <col min="6657" max="6666" width="12" style="173" customWidth="1"/>
    <col min="6667" max="6667" width="13.140625" style="173" customWidth="1"/>
    <col min="6668" max="6668" width="0" style="173" hidden="1" customWidth="1"/>
    <col min="6669" max="6669" width="13.28515625" style="173" bestFit="1" customWidth="1"/>
    <col min="6670" max="6670" width="11.28515625" style="173" bestFit="1" customWidth="1"/>
    <col min="6671" max="6896" width="9.140625" style="173"/>
    <col min="6897" max="6899" width="0" style="173" hidden="1" customWidth="1"/>
    <col min="6900" max="6900" width="36.85546875" style="173" customWidth="1"/>
    <col min="6901" max="6912" width="0" style="173" hidden="1" customWidth="1"/>
    <col min="6913" max="6922" width="12" style="173" customWidth="1"/>
    <col min="6923" max="6923" width="13.140625" style="173" customWidth="1"/>
    <col min="6924" max="6924" width="0" style="173" hidden="1" customWidth="1"/>
    <col min="6925" max="6925" width="13.28515625" style="173" bestFit="1" customWidth="1"/>
    <col min="6926" max="6926" width="11.28515625" style="173" bestFit="1" customWidth="1"/>
    <col min="6927" max="7152" width="9.140625" style="173"/>
    <col min="7153" max="7155" width="0" style="173" hidden="1" customWidth="1"/>
    <col min="7156" max="7156" width="36.85546875" style="173" customWidth="1"/>
    <col min="7157" max="7168" width="0" style="173" hidden="1" customWidth="1"/>
    <col min="7169" max="7178" width="12" style="173" customWidth="1"/>
    <col min="7179" max="7179" width="13.140625" style="173" customWidth="1"/>
    <col min="7180" max="7180" width="0" style="173" hidden="1" customWidth="1"/>
    <col min="7181" max="7181" width="13.28515625" style="173" bestFit="1" customWidth="1"/>
    <col min="7182" max="7182" width="11.28515625" style="173" bestFit="1" customWidth="1"/>
    <col min="7183" max="7408" width="9.140625" style="173"/>
    <col min="7409" max="7411" width="0" style="173" hidden="1" customWidth="1"/>
    <col min="7412" max="7412" width="36.85546875" style="173" customWidth="1"/>
    <col min="7413" max="7424" width="0" style="173" hidden="1" customWidth="1"/>
    <col min="7425" max="7434" width="12" style="173" customWidth="1"/>
    <col min="7435" max="7435" width="13.140625" style="173" customWidth="1"/>
    <col min="7436" max="7436" width="0" style="173" hidden="1" customWidth="1"/>
    <col min="7437" max="7437" width="13.28515625" style="173" bestFit="1" customWidth="1"/>
    <col min="7438" max="7438" width="11.28515625" style="173" bestFit="1" customWidth="1"/>
    <col min="7439" max="7664" width="9.140625" style="173"/>
    <col min="7665" max="7667" width="0" style="173" hidden="1" customWidth="1"/>
    <col min="7668" max="7668" width="36.85546875" style="173" customWidth="1"/>
    <col min="7669" max="7680" width="0" style="173" hidden="1" customWidth="1"/>
    <col min="7681" max="7690" width="12" style="173" customWidth="1"/>
    <col min="7691" max="7691" width="13.140625" style="173" customWidth="1"/>
    <col min="7692" max="7692" width="0" style="173" hidden="1" customWidth="1"/>
    <col min="7693" max="7693" width="13.28515625" style="173" bestFit="1" customWidth="1"/>
    <col min="7694" max="7694" width="11.28515625" style="173" bestFit="1" customWidth="1"/>
    <col min="7695" max="7920" width="9.140625" style="173"/>
    <col min="7921" max="7923" width="0" style="173" hidden="1" customWidth="1"/>
    <col min="7924" max="7924" width="36.85546875" style="173" customWidth="1"/>
    <col min="7925" max="7936" width="0" style="173" hidden="1" customWidth="1"/>
    <col min="7937" max="7946" width="12" style="173" customWidth="1"/>
    <col min="7947" max="7947" width="13.140625" style="173" customWidth="1"/>
    <col min="7948" max="7948" width="0" style="173" hidden="1" customWidth="1"/>
    <col min="7949" max="7949" width="13.28515625" style="173" bestFit="1" customWidth="1"/>
    <col min="7950" max="7950" width="11.28515625" style="173" bestFit="1" customWidth="1"/>
    <col min="7951" max="8176" width="9.140625" style="173"/>
    <col min="8177" max="8179" width="0" style="173" hidden="1" customWidth="1"/>
    <col min="8180" max="8180" width="36.85546875" style="173" customWidth="1"/>
    <col min="8181" max="8192" width="0" style="173" hidden="1" customWidth="1"/>
    <col min="8193" max="8202" width="12" style="173" customWidth="1"/>
    <col min="8203" max="8203" width="13.140625" style="173" customWidth="1"/>
    <col min="8204" max="8204" width="0" style="173" hidden="1" customWidth="1"/>
    <col min="8205" max="8205" width="13.28515625" style="173" bestFit="1" customWidth="1"/>
    <col min="8206" max="8206" width="11.28515625" style="173" bestFit="1" customWidth="1"/>
    <col min="8207" max="8432" width="9.140625" style="173"/>
    <col min="8433" max="8435" width="0" style="173" hidden="1" customWidth="1"/>
    <col min="8436" max="8436" width="36.85546875" style="173" customWidth="1"/>
    <col min="8437" max="8448" width="0" style="173" hidden="1" customWidth="1"/>
    <col min="8449" max="8458" width="12" style="173" customWidth="1"/>
    <col min="8459" max="8459" width="13.140625" style="173" customWidth="1"/>
    <col min="8460" max="8460" width="0" style="173" hidden="1" customWidth="1"/>
    <col min="8461" max="8461" width="13.28515625" style="173" bestFit="1" customWidth="1"/>
    <col min="8462" max="8462" width="11.28515625" style="173" bestFit="1" customWidth="1"/>
    <col min="8463" max="8688" width="9.140625" style="173"/>
    <col min="8689" max="8691" width="0" style="173" hidden="1" customWidth="1"/>
    <col min="8692" max="8692" width="36.85546875" style="173" customWidth="1"/>
    <col min="8693" max="8704" width="0" style="173" hidden="1" customWidth="1"/>
    <col min="8705" max="8714" width="12" style="173" customWidth="1"/>
    <col min="8715" max="8715" width="13.140625" style="173" customWidth="1"/>
    <col min="8716" max="8716" width="0" style="173" hidden="1" customWidth="1"/>
    <col min="8717" max="8717" width="13.28515625" style="173" bestFit="1" customWidth="1"/>
    <col min="8718" max="8718" width="11.28515625" style="173" bestFit="1" customWidth="1"/>
    <col min="8719" max="8944" width="9.140625" style="173"/>
    <col min="8945" max="8947" width="0" style="173" hidden="1" customWidth="1"/>
    <col min="8948" max="8948" width="36.85546875" style="173" customWidth="1"/>
    <col min="8949" max="8960" width="0" style="173" hidden="1" customWidth="1"/>
    <col min="8961" max="8970" width="12" style="173" customWidth="1"/>
    <col min="8971" max="8971" width="13.140625" style="173" customWidth="1"/>
    <col min="8972" max="8972" width="0" style="173" hidden="1" customWidth="1"/>
    <col min="8973" max="8973" width="13.28515625" style="173" bestFit="1" customWidth="1"/>
    <col min="8974" max="8974" width="11.28515625" style="173" bestFit="1" customWidth="1"/>
    <col min="8975" max="9200" width="9.140625" style="173"/>
    <col min="9201" max="9203" width="0" style="173" hidden="1" customWidth="1"/>
    <col min="9204" max="9204" width="36.85546875" style="173" customWidth="1"/>
    <col min="9205" max="9216" width="0" style="173" hidden="1" customWidth="1"/>
    <col min="9217" max="9226" width="12" style="173" customWidth="1"/>
    <col min="9227" max="9227" width="13.140625" style="173" customWidth="1"/>
    <col min="9228" max="9228" width="0" style="173" hidden="1" customWidth="1"/>
    <col min="9229" max="9229" width="13.28515625" style="173" bestFit="1" customWidth="1"/>
    <col min="9230" max="9230" width="11.28515625" style="173" bestFit="1" customWidth="1"/>
    <col min="9231" max="9456" width="9.140625" style="173"/>
    <col min="9457" max="9459" width="0" style="173" hidden="1" customWidth="1"/>
    <col min="9460" max="9460" width="36.85546875" style="173" customWidth="1"/>
    <col min="9461" max="9472" width="0" style="173" hidden="1" customWidth="1"/>
    <col min="9473" max="9482" width="12" style="173" customWidth="1"/>
    <col min="9483" max="9483" width="13.140625" style="173" customWidth="1"/>
    <col min="9484" max="9484" width="0" style="173" hidden="1" customWidth="1"/>
    <col min="9485" max="9485" width="13.28515625" style="173" bestFit="1" customWidth="1"/>
    <col min="9486" max="9486" width="11.28515625" style="173" bestFit="1" customWidth="1"/>
    <col min="9487" max="9712" width="9.140625" style="173"/>
    <col min="9713" max="9715" width="0" style="173" hidden="1" customWidth="1"/>
    <col min="9716" max="9716" width="36.85546875" style="173" customWidth="1"/>
    <col min="9717" max="9728" width="0" style="173" hidden="1" customWidth="1"/>
    <col min="9729" max="9738" width="12" style="173" customWidth="1"/>
    <col min="9739" max="9739" width="13.140625" style="173" customWidth="1"/>
    <col min="9740" max="9740" width="0" style="173" hidden="1" customWidth="1"/>
    <col min="9741" max="9741" width="13.28515625" style="173" bestFit="1" customWidth="1"/>
    <col min="9742" max="9742" width="11.28515625" style="173" bestFit="1" customWidth="1"/>
    <col min="9743" max="9968" width="9.140625" style="173"/>
    <col min="9969" max="9971" width="0" style="173" hidden="1" customWidth="1"/>
    <col min="9972" max="9972" width="36.85546875" style="173" customWidth="1"/>
    <col min="9973" max="9984" width="0" style="173" hidden="1" customWidth="1"/>
    <col min="9985" max="9994" width="12" style="173" customWidth="1"/>
    <col min="9995" max="9995" width="13.140625" style="173" customWidth="1"/>
    <col min="9996" max="9996" width="0" style="173" hidden="1" customWidth="1"/>
    <col min="9997" max="9997" width="13.28515625" style="173" bestFit="1" customWidth="1"/>
    <col min="9998" max="9998" width="11.28515625" style="173" bestFit="1" customWidth="1"/>
    <col min="9999" max="10224" width="9.140625" style="173"/>
    <col min="10225" max="10227" width="0" style="173" hidden="1" customWidth="1"/>
    <col min="10228" max="10228" width="36.85546875" style="173" customWidth="1"/>
    <col min="10229" max="10240" width="0" style="173" hidden="1" customWidth="1"/>
    <col min="10241" max="10250" width="12" style="173" customWidth="1"/>
    <col min="10251" max="10251" width="13.140625" style="173" customWidth="1"/>
    <col min="10252" max="10252" width="0" style="173" hidden="1" customWidth="1"/>
    <col min="10253" max="10253" width="13.28515625" style="173" bestFit="1" customWidth="1"/>
    <col min="10254" max="10254" width="11.28515625" style="173" bestFit="1" customWidth="1"/>
    <col min="10255" max="10480" width="9.140625" style="173"/>
    <col min="10481" max="10483" width="0" style="173" hidden="1" customWidth="1"/>
    <col min="10484" max="10484" width="36.85546875" style="173" customWidth="1"/>
    <col min="10485" max="10496" width="0" style="173" hidden="1" customWidth="1"/>
    <col min="10497" max="10506" width="12" style="173" customWidth="1"/>
    <col min="10507" max="10507" width="13.140625" style="173" customWidth="1"/>
    <col min="10508" max="10508" width="0" style="173" hidden="1" customWidth="1"/>
    <col min="10509" max="10509" width="13.28515625" style="173" bestFit="1" customWidth="1"/>
    <col min="10510" max="10510" width="11.28515625" style="173" bestFit="1" customWidth="1"/>
    <col min="10511" max="10736" width="9.140625" style="173"/>
    <col min="10737" max="10739" width="0" style="173" hidden="1" customWidth="1"/>
    <col min="10740" max="10740" width="36.85546875" style="173" customWidth="1"/>
    <col min="10741" max="10752" width="0" style="173" hidden="1" customWidth="1"/>
    <col min="10753" max="10762" width="12" style="173" customWidth="1"/>
    <col min="10763" max="10763" width="13.140625" style="173" customWidth="1"/>
    <col min="10764" max="10764" width="0" style="173" hidden="1" customWidth="1"/>
    <col min="10765" max="10765" width="13.28515625" style="173" bestFit="1" customWidth="1"/>
    <col min="10766" max="10766" width="11.28515625" style="173" bestFit="1" customWidth="1"/>
    <col min="10767" max="10992" width="9.140625" style="173"/>
    <col min="10993" max="10995" width="0" style="173" hidden="1" customWidth="1"/>
    <col min="10996" max="10996" width="36.85546875" style="173" customWidth="1"/>
    <col min="10997" max="11008" width="0" style="173" hidden="1" customWidth="1"/>
    <col min="11009" max="11018" width="12" style="173" customWidth="1"/>
    <col min="11019" max="11019" width="13.140625" style="173" customWidth="1"/>
    <col min="11020" max="11020" width="0" style="173" hidden="1" customWidth="1"/>
    <col min="11021" max="11021" width="13.28515625" style="173" bestFit="1" customWidth="1"/>
    <col min="11022" max="11022" width="11.28515625" style="173" bestFit="1" customWidth="1"/>
    <col min="11023" max="11248" width="9.140625" style="173"/>
    <col min="11249" max="11251" width="0" style="173" hidden="1" customWidth="1"/>
    <col min="11252" max="11252" width="36.85546875" style="173" customWidth="1"/>
    <col min="11253" max="11264" width="0" style="173" hidden="1" customWidth="1"/>
    <col min="11265" max="11274" width="12" style="173" customWidth="1"/>
    <col min="11275" max="11275" width="13.140625" style="173" customWidth="1"/>
    <col min="11276" max="11276" width="0" style="173" hidden="1" customWidth="1"/>
    <col min="11277" max="11277" width="13.28515625" style="173" bestFit="1" customWidth="1"/>
    <col min="11278" max="11278" width="11.28515625" style="173" bestFit="1" customWidth="1"/>
    <col min="11279" max="11504" width="9.140625" style="173"/>
    <col min="11505" max="11507" width="0" style="173" hidden="1" customWidth="1"/>
    <col min="11508" max="11508" width="36.85546875" style="173" customWidth="1"/>
    <col min="11509" max="11520" width="0" style="173" hidden="1" customWidth="1"/>
    <col min="11521" max="11530" width="12" style="173" customWidth="1"/>
    <col min="11531" max="11531" width="13.140625" style="173" customWidth="1"/>
    <col min="11532" max="11532" width="0" style="173" hidden="1" customWidth="1"/>
    <col min="11533" max="11533" width="13.28515625" style="173" bestFit="1" customWidth="1"/>
    <col min="11534" max="11534" width="11.28515625" style="173" bestFit="1" customWidth="1"/>
    <col min="11535" max="11760" width="9.140625" style="173"/>
    <col min="11761" max="11763" width="0" style="173" hidden="1" customWidth="1"/>
    <col min="11764" max="11764" width="36.85546875" style="173" customWidth="1"/>
    <col min="11765" max="11776" width="0" style="173" hidden="1" customWidth="1"/>
    <col min="11777" max="11786" width="12" style="173" customWidth="1"/>
    <col min="11787" max="11787" width="13.140625" style="173" customWidth="1"/>
    <col min="11788" max="11788" width="0" style="173" hidden="1" customWidth="1"/>
    <col min="11789" max="11789" width="13.28515625" style="173" bestFit="1" customWidth="1"/>
    <col min="11790" max="11790" width="11.28515625" style="173" bestFit="1" customWidth="1"/>
    <col min="11791" max="12016" width="9.140625" style="173"/>
    <col min="12017" max="12019" width="0" style="173" hidden="1" customWidth="1"/>
    <col min="12020" max="12020" width="36.85546875" style="173" customWidth="1"/>
    <col min="12021" max="12032" width="0" style="173" hidden="1" customWidth="1"/>
    <col min="12033" max="12042" width="12" style="173" customWidth="1"/>
    <col min="12043" max="12043" width="13.140625" style="173" customWidth="1"/>
    <col min="12044" max="12044" width="0" style="173" hidden="1" customWidth="1"/>
    <col min="12045" max="12045" width="13.28515625" style="173" bestFit="1" customWidth="1"/>
    <col min="12046" max="12046" width="11.28515625" style="173" bestFit="1" customWidth="1"/>
    <col min="12047" max="12272" width="9.140625" style="173"/>
    <col min="12273" max="12275" width="0" style="173" hidden="1" customWidth="1"/>
    <col min="12276" max="12276" width="36.85546875" style="173" customWidth="1"/>
    <col min="12277" max="12288" width="0" style="173" hidden="1" customWidth="1"/>
    <col min="12289" max="12298" width="12" style="173" customWidth="1"/>
    <col min="12299" max="12299" width="13.140625" style="173" customWidth="1"/>
    <col min="12300" max="12300" width="0" style="173" hidden="1" customWidth="1"/>
    <col min="12301" max="12301" width="13.28515625" style="173" bestFit="1" customWidth="1"/>
    <col min="12302" max="12302" width="11.28515625" style="173" bestFit="1" customWidth="1"/>
    <col min="12303" max="12528" width="9.140625" style="173"/>
    <col min="12529" max="12531" width="0" style="173" hidden="1" customWidth="1"/>
    <col min="12532" max="12532" width="36.85546875" style="173" customWidth="1"/>
    <col min="12533" max="12544" width="0" style="173" hidden="1" customWidth="1"/>
    <col min="12545" max="12554" width="12" style="173" customWidth="1"/>
    <col min="12555" max="12555" width="13.140625" style="173" customWidth="1"/>
    <col min="12556" max="12556" width="0" style="173" hidden="1" customWidth="1"/>
    <col min="12557" max="12557" width="13.28515625" style="173" bestFit="1" customWidth="1"/>
    <col min="12558" max="12558" width="11.28515625" style="173" bestFit="1" customWidth="1"/>
    <col min="12559" max="12784" width="9.140625" style="173"/>
    <col min="12785" max="12787" width="0" style="173" hidden="1" customWidth="1"/>
    <col min="12788" max="12788" width="36.85546875" style="173" customWidth="1"/>
    <col min="12789" max="12800" width="0" style="173" hidden="1" customWidth="1"/>
    <col min="12801" max="12810" width="12" style="173" customWidth="1"/>
    <col min="12811" max="12811" width="13.140625" style="173" customWidth="1"/>
    <col min="12812" max="12812" width="0" style="173" hidden="1" customWidth="1"/>
    <col min="12813" max="12813" width="13.28515625" style="173" bestFit="1" customWidth="1"/>
    <col min="12814" max="12814" width="11.28515625" style="173" bestFit="1" customWidth="1"/>
    <col min="12815" max="13040" width="9.140625" style="173"/>
    <col min="13041" max="13043" width="0" style="173" hidden="1" customWidth="1"/>
    <col min="13044" max="13044" width="36.85546875" style="173" customWidth="1"/>
    <col min="13045" max="13056" width="0" style="173" hidden="1" customWidth="1"/>
    <col min="13057" max="13066" width="12" style="173" customWidth="1"/>
    <col min="13067" max="13067" width="13.140625" style="173" customWidth="1"/>
    <col min="13068" max="13068" width="0" style="173" hidden="1" customWidth="1"/>
    <col min="13069" max="13069" width="13.28515625" style="173" bestFit="1" customWidth="1"/>
    <col min="13070" max="13070" width="11.28515625" style="173" bestFit="1" customWidth="1"/>
    <col min="13071" max="13296" width="9.140625" style="173"/>
    <col min="13297" max="13299" width="0" style="173" hidden="1" customWidth="1"/>
    <col min="13300" max="13300" width="36.85546875" style="173" customWidth="1"/>
    <col min="13301" max="13312" width="0" style="173" hidden="1" customWidth="1"/>
    <col min="13313" max="13322" width="12" style="173" customWidth="1"/>
    <col min="13323" max="13323" width="13.140625" style="173" customWidth="1"/>
    <col min="13324" max="13324" width="0" style="173" hidden="1" customWidth="1"/>
    <col min="13325" max="13325" width="13.28515625" style="173" bestFit="1" customWidth="1"/>
    <col min="13326" max="13326" width="11.28515625" style="173" bestFit="1" customWidth="1"/>
    <col min="13327" max="13552" width="9.140625" style="173"/>
    <col min="13553" max="13555" width="0" style="173" hidden="1" customWidth="1"/>
    <col min="13556" max="13556" width="36.85546875" style="173" customWidth="1"/>
    <col min="13557" max="13568" width="0" style="173" hidden="1" customWidth="1"/>
    <col min="13569" max="13578" width="12" style="173" customWidth="1"/>
    <col min="13579" max="13579" width="13.140625" style="173" customWidth="1"/>
    <col min="13580" max="13580" width="0" style="173" hidden="1" customWidth="1"/>
    <col min="13581" max="13581" width="13.28515625" style="173" bestFit="1" customWidth="1"/>
    <col min="13582" max="13582" width="11.28515625" style="173" bestFit="1" customWidth="1"/>
    <col min="13583" max="13808" width="9.140625" style="173"/>
    <col min="13809" max="13811" width="0" style="173" hidden="1" customWidth="1"/>
    <col min="13812" max="13812" width="36.85546875" style="173" customWidth="1"/>
    <col min="13813" max="13824" width="0" style="173" hidden="1" customWidth="1"/>
    <col min="13825" max="13834" width="12" style="173" customWidth="1"/>
    <col min="13835" max="13835" width="13.140625" style="173" customWidth="1"/>
    <col min="13836" max="13836" width="0" style="173" hidden="1" customWidth="1"/>
    <col min="13837" max="13837" width="13.28515625" style="173" bestFit="1" customWidth="1"/>
    <col min="13838" max="13838" width="11.28515625" style="173" bestFit="1" customWidth="1"/>
    <col min="13839" max="14064" width="9.140625" style="173"/>
    <col min="14065" max="14067" width="0" style="173" hidden="1" customWidth="1"/>
    <col min="14068" max="14068" width="36.85546875" style="173" customWidth="1"/>
    <col min="14069" max="14080" width="0" style="173" hidden="1" customWidth="1"/>
    <col min="14081" max="14090" width="12" style="173" customWidth="1"/>
    <col min="14091" max="14091" width="13.140625" style="173" customWidth="1"/>
    <col min="14092" max="14092" width="0" style="173" hidden="1" customWidth="1"/>
    <col min="14093" max="14093" width="13.28515625" style="173" bestFit="1" customWidth="1"/>
    <col min="14094" max="14094" width="11.28515625" style="173" bestFit="1" customWidth="1"/>
    <col min="14095" max="14320" width="9.140625" style="173"/>
    <col min="14321" max="14323" width="0" style="173" hidden="1" customWidth="1"/>
    <col min="14324" max="14324" width="36.85546875" style="173" customWidth="1"/>
    <col min="14325" max="14336" width="0" style="173" hidden="1" customWidth="1"/>
    <col min="14337" max="14346" width="12" style="173" customWidth="1"/>
    <col min="14347" max="14347" width="13.140625" style="173" customWidth="1"/>
    <col min="14348" max="14348" width="0" style="173" hidden="1" customWidth="1"/>
    <col min="14349" max="14349" width="13.28515625" style="173" bestFit="1" customWidth="1"/>
    <col min="14350" max="14350" width="11.28515625" style="173" bestFit="1" customWidth="1"/>
    <col min="14351" max="14576" width="9.140625" style="173"/>
    <col min="14577" max="14579" width="0" style="173" hidden="1" customWidth="1"/>
    <col min="14580" max="14580" width="36.85546875" style="173" customWidth="1"/>
    <col min="14581" max="14592" width="0" style="173" hidden="1" customWidth="1"/>
    <col min="14593" max="14602" width="12" style="173" customWidth="1"/>
    <col min="14603" max="14603" width="13.140625" style="173" customWidth="1"/>
    <col min="14604" max="14604" width="0" style="173" hidden="1" customWidth="1"/>
    <col min="14605" max="14605" width="13.28515625" style="173" bestFit="1" customWidth="1"/>
    <col min="14606" max="14606" width="11.28515625" style="173" bestFit="1" customWidth="1"/>
    <col min="14607" max="14832" width="9.140625" style="173"/>
    <col min="14833" max="14835" width="0" style="173" hidden="1" customWidth="1"/>
    <col min="14836" max="14836" width="36.85546875" style="173" customWidth="1"/>
    <col min="14837" max="14848" width="0" style="173" hidden="1" customWidth="1"/>
    <col min="14849" max="14858" width="12" style="173" customWidth="1"/>
    <col min="14859" max="14859" width="13.140625" style="173" customWidth="1"/>
    <col min="14860" max="14860" width="0" style="173" hidden="1" customWidth="1"/>
    <col min="14861" max="14861" width="13.28515625" style="173" bestFit="1" customWidth="1"/>
    <col min="14862" max="14862" width="11.28515625" style="173" bestFit="1" customWidth="1"/>
    <col min="14863" max="15088" width="9.140625" style="173"/>
    <col min="15089" max="15091" width="0" style="173" hidden="1" customWidth="1"/>
    <col min="15092" max="15092" width="36.85546875" style="173" customWidth="1"/>
    <col min="15093" max="15104" width="0" style="173" hidden="1" customWidth="1"/>
    <col min="15105" max="15114" width="12" style="173" customWidth="1"/>
    <col min="15115" max="15115" width="13.140625" style="173" customWidth="1"/>
    <col min="15116" max="15116" width="0" style="173" hidden="1" customWidth="1"/>
    <col min="15117" max="15117" width="13.28515625" style="173" bestFit="1" customWidth="1"/>
    <col min="15118" max="15118" width="11.28515625" style="173" bestFit="1" customWidth="1"/>
    <col min="15119" max="15344" width="9.140625" style="173"/>
    <col min="15345" max="15347" width="0" style="173" hidden="1" customWidth="1"/>
    <col min="15348" max="15348" width="36.85546875" style="173" customWidth="1"/>
    <col min="15349" max="15360" width="0" style="173" hidden="1" customWidth="1"/>
    <col min="15361" max="15370" width="12" style="173" customWidth="1"/>
    <col min="15371" max="15371" width="13.140625" style="173" customWidth="1"/>
    <col min="15372" max="15372" width="0" style="173" hidden="1" customWidth="1"/>
    <col min="15373" max="15373" width="13.28515625" style="173" bestFit="1" customWidth="1"/>
    <col min="15374" max="15374" width="11.28515625" style="173" bestFit="1" customWidth="1"/>
    <col min="15375" max="15600" width="9.140625" style="173"/>
    <col min="15601" max="15603" width="0" style="173" hidden="1" customWidth="1"/>
    <col min="15604" max="15604" width="36.85546875" style="173" customWidth="1"/>
    <col min="15605" max="15616" width="0" style="173" hidden="1" customWidth="1"/>
    <col min="15617" max="15626" width="12" style="173" customWidth="1"/>
    <col min="15627" max="15627" width="13.140625" style="173" customWidth="1"/>
    <col min="15628" max="15628" width="0" style="173" hidden="1" customWidth="1"/>
    <col min="15629" max="15629" width="13.28515625" style="173" bestFit="1" customWidth="1"/>
    <col min="15630" max="15630" width="11.28515625" style="173" bestFit="1" customWidth="1"/>
    <col min="15631" max="15856" width="9.140625" style="173"/>
    <col min="15857" max="15859" width="0" style="173" hidden="1" customWidth="1"/>
    <col min="15860" max="15860" width="36.85546875" style="173" customWidth="1"/>
    <col min="15861" max="15872" width="0" style="173" hidden="1" customWidth="1"/>
    <col min="15873" max="15882" width="12" style="173" customWidth="1"/>
    <col min="15883" max="15883" width="13.140625" style="173" customWidth="1"/>
    <col min="15884" max="15884" width="0" style="173" hidden="1" customWidth="1"/>
    <col min="15885" max="15885" width="13.28515625" style="173" bestFit="1" customWidth="1"/>
    <col min="15886" max="15886" width="11.28515625" style="173" bestFit="1" customWidth="1"/>
    <col min="15887" max="16112" width="9.140625" style="173"/>
    <col min="16113" max="16115" width="0" style="173" hidden="1" customWidth="1"/>
    <col min="16116" max="16116" width="36.85546875" style="173" customWidth="1"/>
    <col min="16117" max="16128" width="0" style="173" hidden="1" customWidth="1"/>
    <col min="16129" max="16138" width="12" style="173" customWidth="1"/>
    <col min="16139" max="16139" width="13.140625" style="173" customWidth="1"/>
    <col min="16140" max="16140" width="0" style="173" hidden="1" customWidth="1"/>
    <col min="16141" max="16141" width="13.28515625" style="173" bestFit="1" customWidth="1"/>
    <col min="16142" max="16142" width="11.28515625" style="173" bestFit="1" customWidth="1"/>
    <col min="16143" max="16384" width="9.140625" style="173"/>
  </cols>
  <sheetData>
    <row r="1" spans="1:16" ht="42" customHeight="1" x14ac:dyDescent="0.25">
      <c r="D1" s="175"/>
      <c r="M1" s="203"/>
      <c r="N1" s="384" t="s">
        <v>368</v>
      </c>
      <c r="O1" s="384"/>
      <c r="P1" s="384"/>
    </row>
    <row r="2" spans="1:16" ht="39.75" customHeight="1" x14ac:dyDescent="0.25">
      <c r="D2" s="177"/>
      <c r="E2" s="386" t="s">
        <v>285</v>
      </c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</row>
    <row r="3" spans="1:16" s="180" customFormat="1" ht="22.5" customHeight="1" x14ac:dyDescent="0.2">
      <c r="A3" s="178"/>
      <c r="B3" s="179"/>
      <c r="C3" s="179"/>
      <c r="D3" s="387" t="s">
        <v>178</v>
      </c>
      <c r="E3" s="388" t="s">
        <v>179</v>
      </c>
      <c r="F3" s="388"/>
      <c r="G3" s="388"/>
      <c r="H3" s="388"/>
      <c r="I3" s="388"/>
      <c r="J3" s="388"/>
      <c r="K3" s="388"/>
      <c r="L3" s="388"/>
      <c r="M3" s="388"/>
      <c r="N3" s="388"/>
      <c r="O3" s="390" t="s">
        <v>180</v>
      </c>
      <c r="P3" s="391"/>
    </row>
    <row r="4" spans="1:16" s="180" customFormat="1" ht="61.5" customHeight="1" x14ac:dyDescent="0.2">
      <c r="A4" s="178"/>
      <c r="B4" s="179"/>
      <c r="C4" s="179"/>
      <c r="D4" s="387"/>
      <c r="E4" s="395" t="s">
        <v>181</v>
      </c>
      <c r="F4" s="395"/>
      <c r="G4" s="389" t="s">
        <v>182</v>
      </c>
      <c r="H4" s="389"/>
      <c r="I4" s="389" t="s">
        <v>183</v>
      </c>
      <c r="J4" s="389"/>
      <c r="K4" s="389" t="s">
        <v>184</v>
      </c>
      <c r="L4" s="389"/>
      <c r="M4" s="389" t="s">
        <v>185</v>
      </c>
      <c r="N4" s="389"/>
      <c r="O4" s="392"/>
      <c r="P4" s="393"/>
    </row>
    <row r="5" spans="1:16" s="180" customFormat="1" ht="15" customHeight="1" x14ac:dyDescent="0.2">
      <c r="A5" s="178"/>
      <c r="B5" s="179"/>
      <c r="C5" s="179"/>
      <c r="D5" s="387"/>
      <c r="E5" s="394" t="s">
        <v>186</v>
      </c>
      <c r="F5" s="394"/>
      <c r="G5" s="394" t="s">
        <v>186</v>
      </c>
      <c r="H5" s="394"/>
      <c r="I5" s="389" t="s">
        <v>187</v>
      </c>
      <c r="J5" s="389"/>
      <c r="K5" s="389" t="s">
        <v>187</v>
      </c>
      <c r="L5" s="389"/>
      <c r="M5" s="389" t="s">
        <v>187</v>
      </c>
      <c r="N5" s="389"/>
      <c r="O5" s="392"/>
      <c r="P5" s="393"/>
    </row>
    <row r="6" spans="1:16" s="183" customFormat="1" ht="26.25" customHeight="1" x14ac:dyDescent="0.2">
      <c r="A6" s="179"/>
      <c r="B6" s="179"/>
      <c r="C6" s="179"/>
      <c r="D6" s="387"/>
      <c r="E6" s="182" t="s">
        <v>5</v>
      </c>
      <c r="F6" s="181" t="s">
        <v>188</v>
      </c>
      <c r="G6" s="182" t="s">
        <v>5</v>
      </c>
      <c r="H6" s="181" t="s">
        <v>188</v>
      </c>
      <c r="I6" s="182" t="s">
        <v>5</v>
      </c>
      <c r="J6" s="181" t="s">
        <v>188</v>
      </c>
      <c r="K6" s="182" t="s">
        <v>5</v>
      </c>
      <c r="L6" s="181" t="s">
        <v>188</v>
      </c>
      <c r="M6" s="182" t="s">
        <v>5</v>
      </c>
      <c r="N6" s="194" t="s">
        <v>188</v>
      </c>
      <c r="O6" s="198" t="s">
        <v>363</v>
      </c>
      <c r="P6" s="196" t="s">
        <v>290</v>
      </c>
    </row>
    <row r="7" spans="1:16" x14ac:dyDescent="0.25">
      <c r="A7" s="184">
        <v>1</v>
      </c>
      <c r="B7" s="184" t="s">
        <v>189</v>
      </c>
      <c r="C7" s="184"/>
      <c r="D7" s="185" t="s">
        <v>190</v>
      </c>
      <c r="E7" s="186">
        <v>16663</v>
      </c>
      <c r="F7" s="186">
        <v>18790000</v>
      </c>
      <c r="G7" s="186"/>
      <c r="H7" s="186"/>
      <c r="I7" s="186"/>
      <c r="J7" s="186"/>
      <c r="K7" s="186"/>
      <c r="L7" s="186"/>
      <c r="M7" s="186"/>
      <c r="N7" s="186"/>
      <c r="O7" s="195">
        <v>400</v>
      </c>
      <c r="P7" s="176">
        <v>5714453</v>
      </c>
    </row>
    <row r="8" spans="1:16" x14ac:dyDescent="0.25">
      <c r="A8" s="184">
        <v>2</v>
      </c>
      <c r="B8" s="184">
        <v>560002</v>
      </c>
      <c r="C8" s="184" t="s">
        <v>191</v>
      </c>
      <c r="D8" s="185" t="s">
        <v>192</v>
      </c>
      <c r="E8" s="186">
        <v>22600</v>
      </c>
      <c r="F8" s="186">
        <v>23870000</v>
      </c>
      <c r="G8" s="186">
        <v>7500</v>
      </c>
      <c r="H8" s="186">
        <v>3997185</v>
      </c>
      <c r="I8" s="186">
        <v>4448</v>
      </c>
      <c r="J8" s="186">
        <v>6889092</v>
      </c>
      <c r="K8" s="186">
        <v>1188</v>
      </c>
      <c r="L8" s="186">
        <v>618261</v>
      </c>
      <c r="M8" s="186"/>
      <c r="N8" s="186"/>
      <c r="O8" s="187"/>
      <c r="P8" s="176"/>
    </row>
    <row r="9" spans="1:16" x14ac:dyDescent="0.25">
      <c r="A9" s="184">
        <v>3</v>
      </c>
      <c r="B9" s="184" t="s">
        <v>193</v>
      </c>
      <c r="C9" s="184"/>
      <c r="D9" s="185" t="s">
        <v>194</v>
      </c>
      <c r="E9" s="186">
        <v>18500</v>
      </c>
      <c r="F9" s="186">
        <v>15995000</v>
      </c>
      <c r="G9" s="186"/>
      <c r="H9" s="186"/>
      <c r="I9" s="186"/>
      <c r="J9" s="186"/>
      <c r="K9" s="186"/>
      <c r="L9" s="186"/>
      <c r="M9" s="186"/>
      <c r="N9" s="186"/>
      <c r="O9" s="187"/>
      <c r="P9" s="176"/>
    </row>
    <row r="10" spans="1:16" x14ac:dyDescent="0.25">
      <c r="A10" s="184">
        <v>4</v>
      </c>
      <c r="B10" s="184" t="s">
        <v>195</v>
      </c>
      <c r="C10" s="184"/>
      <c r="D10" s="185" t="s">
        <v>196</v>
      </c>
      <c r="E10" s="186">
        <v>3000</v>
      </c>
      <c r="F10" s="186">
        <v>15188000</v>
      </c>
      <c r="G10" s="186"/>
      <c r="H10" s="186"/>
      <c r="I10" s="186"/>
      <c r="J10" s="186"/>
      <c r="K10" s="186"/>
      <c r="L10" s="186"/>
      <c r="M10" s="186"/>
      <c r="N10" s="186"/>
      <c r="O10" s="187"/>
      <c r="P10" s="176"/>
    </row>
    <row r="11" spans="1:16" ht="28.5" customHeight="1" x14ac:dyDescent="0.25">
      <c r="A11" s="184">
        <v>5</v>
      </c>
      <c r="B11" s="189" t="s">
        <v>197</v>
      </c>
      <c r="C11" s="189"/>
      <c r="D11" s="185" t="s">
        <v>198</v>
      </c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7"/>
      <c r="P11" s="176"/>
    </row>
    <row r="12" spans="1:16" ht="37.5" customHeight="1" x14ac:dyDescent="0.25">
      <c r="A12" s="184">
        <v>6</v>
      </c>
      <c r="B12" s="189" t="s">
        <v>199</v>
      </c>
      <c r="C12" s="189"/>
      <c r="D12" s="185" t="s">
        <v>353</v>
      </c>
      <c r="E12" s="186">
        <v>500</v>
      </c>
      <c r="F12" s="186">
        <v>223000</v>
      </c>
      <c r="G12" s="186"/>
      <c r="H12" s="186"/>
      <c r="I12" s="186"/>
      <c r="J12" s="186"/>
      <c r="K12" s="186"/>
      <c r="L12" s="186"/>
      <c r="M12" s="186"/>
      <c r="N12" s="186"/>
      <c r="O12" s="187"/>
      <c r="P12" s="176"/>
    </row>
    <row r="13" spans="1:16" x14ac:dyDescent="0.25">
      <c r="A13" s="184">
        <v>7</v>
      </c>
      <c r="B13" s="189" t="s">
        <v>200</v>
      </c>
      <c r="C13" s="189"/>
      <c r="D13" s="185" t="s">
        <v>201</v>
      </c>
      <c r="E13" s="186">
        <v>24500</v>
      </c>
      <c r="F13" s="186">
        <v>18778000</v>
      </c>
      <c r="G13" s="186"/>
      <c r="H13" s="186"/>
      <c r="I13" s="186"/>
      <c r="J13" s="186"/>
      <c r="K13" s="186"/>
      <c r="L13" s="186"/>
      <c r="M13" s="186"/>
      <c r="N13" s="186"/>
      <c r="O13" s="187"/>
      <c r="P13" s="176"/>
    </row>
    <row r="14" spans="1:16" ht="25.5" x14ac:dyDescent="0.25">
      <c r="A14" s="184">
        <v>8</v>
      </c>
      <c r="B14" s="189" t="s">
        <v>202</v>
      </c>
      <c r="C14" s="189"/>
      <c r="D14" s="188" t="s">
        <v>341</v>
      </c>
      <c r="E14" s="186">
        <v>12000</v>
      </c>
      <c r="F14" s="186">
        <v>8961000</v>
      </c>
      <c r="G14" s="186"/>
      <c r="H14" s="186"/>
      <c r="I14" s="186"/>
      <c r="J14" s="186"/>
      <c r="K14" s="186"/>
      <c r="L14" s="186"/>
      <c r="M14" s="186"/>
      <c r="N14" s="186"/>
      <c r="O14" s="187"/>
      <c r="P14" s="176"/>
    </row>
    <row r="15" spans="1:16" ht="17.25" customHeight="1" x14ac:dyDescent="0.25">
      <c r="A15" s="184">
        <v>9</v>
      </c>
      <c r="B15" s="189" t="s">
        <v>203</v>
      </c>
      <c r="C15" s="189"/>
      <c r="D15" s="185" t="s">
        <v>354</v>
      </c>
      <c r="E15" s="186">
        <v>6200</v>
      </c>
      <c r="F15" s="186">
        <v>3341000</v>
      </c>
      <c r="G15" s="186"/>
      <c r="H15" s="186"/>
      <c r="I15" s="186"/>
      <c r="J15" s="186"/>
      <c r="K15" s="186"/>
      <c r="L15" s="186"/>
      <c r="M15" s="186"/>
      <c r="N15" s="186"/>
      <c r="O15" s="187"/>
      <c r="P15" s="176"/>
    </row>
    <row r="16" spans="1:16" ht="27" customHeight="1" x14ac:dyDescent="0.25">
      <c r="A16" s="184">
        <v>10</v>
      </c>
      <c r="B16" s="184">
        <v>560014</v>
      </c>
      <c r="C16" s="184" t="s">
        <v>191</v>
      </c>
      <c r="D16" s="185" t="s">
        <v>355</v>
      </c>
      <c r="E16" s="186"/>
      <c r="F16" s="186"/>
      <c r="G16" s="186"/>
      <c r="H16" s="186"/>
      <c r="I16" s="186">
        <v>1021</v>
      </c>
      <c r="J16" s="186">
        <v>1115509</v>
      </c>
      <c r="K16" s="186">
        <v>268</v>
      </c>
      <c r="L16" s="186">
        <v>139642</v>
      </c>
      <c r="M16" s="186"/>
      <c r="N16" s="186"/>
      <c r="O16" s="187"/>
      <c r="P16" s="176"/>
    </row>
    <row r="17" spans="1:16" x14ac:dyDescent="0.25">
      <c r="A17" s="184">
        <v>11</v>
      </c>
      <c r="B17" s="189" t="s">
        <v>204</v>
      </c>
      <c r="C17" s="189"/>
      <c r="D17" s="185" t="s">
        <v>205</v>
      </c>
      <c r="E17" s="186">
        <v>4500</v>
      </c>
      <c r="F17" s="186">
        <v>16233000</v>
      </c>
      <c r="G17" s="186"/>
      <c r="H17" s="186"/>
      <c r="I17" s="186"/>
      <c r="J17" s="186"/>
      <c r="K17" s="186"/>
      <c r="L17" s="186"/>
      <c r="M17" s="186"/>
      <c r="N17" s="186"/>
      <c r="O17" s="187"/>
      <c r="P17" s="176"/>
    </row>
    <row r="18" spans="1:16" x14ac:dyDescent="0.25">
      <c r="A18" s="184">
        <v>12</v>
      </c>
      <c r="B18" s="184"/>
      <c r="C18" s="184"/>
      <c r="D18" s="185" t="s">
        <v>206</v>
      </c>
      <c r="E18" s="186">
        <v>1000</v>
      </c>
      <c r="F18" s="186">
        <v>3319000</v>
      </c>
      <c r="G18" s="186"/>
      <c r="H18" s="186"/>
      <c r="I18" s="186">
        <v>20745</v>
      </c>
      <c r="J18" s="186">
        <v>32328267</v>
      </c>
      <c r="K18" s="186">
        <v>5555</v>
      </c>
      <c r="L18" s="186">
        <v>2894457</v>
      </c>
      <c r="M18" s="186"/>
      <c r="N18" s="186"/>
      <c r="O18" s="187"/>
      <c r="P18" s="176"/>
    </row>
    <row r="19" spans="1:16" x14ac:dyDescent="0.25">
      <c r="A19" s="184">
        <v>13</v>
      </c>
      <c r="B19" s="184">
        <v>560017</v>
      </c>
      <c r="C19" s="184" t="s">
        <v>191</v>
      </c>
      <c r="D19" s="185" t="s">
        <v>356</v>
      </c>
      <c r="E19" s="186">
        <v>1500</v>
      </c>
      <c r="F19" s="190">
        <v>5159000</v>
      </c>
      <c r="G19" s="186"/>
      <c r="H19" s="186"/>
      <c r="I19" s="186"/>
      <c r="J19" s="186"/>
      <c r="K19" s="186"/>
      <c r="L19" s="186"/>
      <c r="M19" s="186"/>
      <c r="N19" s="186"/>
      <c r="O19" s="187"/>
      <c r="P19" s="176"/>
    </row>
    <row r="20" spans="1:16" x14ac:dyDescent="0.25">
      <c r="A20" s="184">
        <v>14</v>
      </c>
      <c r="B20" s="184"/>
      <c r="C20" s="184"/>
      <c r="D20" s="185" t="s">
        <v>357</v>
      </c>
      <c r="E20" s="186"/>
      <c r="F20" s="186"/>
      <c r="G20" s="186"/>
      <c r="H20" s="186"/>
      <c r="I20" s="186">
        <v>23981</v>
      </c>
      <c r="J20" s="186">
        <v>35181666</v>
      </c>
      <c r="K20" s="186">
        <v>6383</v>
      </c>
      <c r="L20" s="186">
        <v>3326885</v>
      </c>
      <c r="M20" s="186">
        <v>2466</v>
      </c>
      <c r="N20" s="186">
        <v>3331043</v>
      </c>
      <c r="O20" s="187"/>
      <c r="P20" s="176"/>
    </row>
    <row r="21" spans="1:16" x14ac:dyDescent="0.25">
      <c r="A21" s="184">
        <v>15</v>
      </c>
      <c r="B21" s="184">
        <v>560019</v>
      </c>
      <c r="C21" s="184" t="s">
        <v>191</v>
      </c>
      <c r="D21" s="185" t="s">
        <v>358</v>
      </c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7"/>
      <c r="P21" s="176"/>
    </row>
    <row r="22" spans="1:16" x14ac:dyDescent="0.25">
      <c r="A22" s="184">
        <v>16</v>
      </c>
      <c r="B22" s="184"/>
      <c r="C22" s="184"/>
      <c r="D22" s="185" t="s">
        <v>207</v>
      </c>
      <c r="E22" s="186">
        <v>400</v>
      </c>
      <c r="F22" s="186">
        <v>267000</v>
      </c>
      <c r="G22" s="186">
        <v>7500</v>
      </c>
      <c r="H22" s="186">
        <v>3997185</v>
      </c>
      <c r="I22" s="186">
        <v>15290</v>
      </c>
      <c r="J22" s="186">
        <v>23754648</v>
      </c>
      <c r="K22" s="186">
        <v>4077</v>
      </c>
      <c r="L22" s="186">
        <v>2124829</v>
      </c>
      <c r="M22" s="186">
        <v>68246</v>
      </c>
      <c r="N22" s="186">
        <v>77035502</v>
      </c>
      <c r="O22" s="187"/>
      <c r="P22" s="176"/>
    </row>
    <row r="23" spans="1:16" x14ac:dyDescent="0.25">
      <c r="A23" s="184">
        <v>17</v>
      </c>
      <c r="B23" s="184">
        <v>560021</v>
      </c>
      <c r="C23" s="184" t="s">
        <v>191</v>
      </c>
      <c r="D23" s="185" t="s">
        <v>208</v>
      </c>
      <c r="E23" s="186"/>
      <c r="F23" s="186"/>
      <c r="G23" s="186"/>
      <c r="H23" s="186"/>
      <c r="I23" s="186">
        <v>18174</v>
      </c>
      <c r="J23" s="186">
        <v>27870588</v>
      </c>
      <c r="K23" s="186">
        <v>4856</v>
      </c>
      <c r="L23" s="186">
        <v>2530962</v>
      </c>
      <c r="M23" s="186">
        <v>43031</v>
      </c>
      <c r="N23" s="186">
        <v>49130269</v>
      </c>
      <c r="O23" s="187"/>
      <c r="P23" s="176"/>
    </row>
    <row r="24" spans="1:16" x14ac:dyDescent="0.25">
      <c r="A24" s="184">
        <v>18</v>
      </c>
      <c r="B24" s="184">
        <v>560022</v>
      </c>
      <c r="C24" s="184" t="s">
        <v>191</v>
      </c>
      <c r="D24" s="185" t="s">
        <v>209</v>
      </c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7"/>
      <c r="P24" s="176"/>
    </row>
    <row r="25" spans="1:16" x14ac:dyDescent="0.25">
      <c r="A25" s="184">
        <v>19</v>
      </c>
      <c r="B25" s="184"/>
      <c r="C25" s="184"/>
      <c r="D25" s="185" t="s">
        <v>210</v>
      </c>
      <c r="E25" s="186">
        <v>1480</v>
      </c>
      <c r="F25" s="186">
        <v>1107000</v>
      </c>
      <c r="G25" s="186">
        <v>7500</v>
      </c>
      <c r="H25" s="186">
        <v>5053020</v>
      </c>
      <c r="I25" s="186">
        <v>651</v>
      </c>
      <c r="J25" s="186">
        <v>701644</v>
      </c>
      <c r="K25" s="186">
        <v>144</v>
      </c>
      <c r="L25" s="186">
        <v>75328</v>
      </c>
      <c r="M25" s="186">
        <v>93754</v>
      </c>
      <c r="N25" s="186">
        <v>105949333</v>
      </c>
      <c r="O25" s="187"/>
      <c r="P25" s="176"/>
    </row>
    <row r="26" spans="1:16" x14ac:dyDescent="0.25">
      <c r="A26" s="184">
        <v>20</v>
      </c>
      <c r="B26" s="184">
        <v>560024</v>
      </c>
      <c r="C26" s="184" t="s">
        <v>191</v>
      </c>
      <c r="D26" s="185" t="s">
        <v>211</v>
      </c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7"/>
      <c r="P26" s="176"/>
    </row>
    <row r="27" spans="1:16" ht="25.5" x14ac:dyDescent="0.25">
      <c r="A27" s="184">
        <v>21</v>
      </c>
      <c r="B27" s="184"/>
      <c r="C27" s="184"/>
      <c r="D27" s="185" t="s">
        <v>212</v>
      </c>
      <c r="E27" s="186"/>
      <c r="F27" s="186"/>
      <c r="G27" s="186"/>
      <c r="H27" s="186"/>
      <c r="I27" s="186">
        <v>25401</v>
      </c>
      <c r="J27" s="186">
        <v>38803058</v>
      </c>
      <c r="K27" s="186">
        <v>6784</v>
      </c>
      <c r="L27" s="186">
        <v>3535104</v>
      </c>
      <c r="M27" s="186">
        <v>38458</v>
      </c>
      <c r="N27" s="186">
        <v>41958021</v>
      </c>
      <c r="O27" s="187"/>
      <c r="P27" s="176"/>
    </row>
    <row r="28" spans="1:16" ht="23.25" customHeight="1" x14ac:dyDescent="0.25">
      <c r="A28" s="184">
        <v>22</v>
      </c>
      <c r="B28" s="184">
        <v>560026</v>
      </c>
      <c r="C28" s="184" t="s">
        <v>191</v>
      </c>
      <c r="D28" s="185" t="s">
        <v>214</v>
      </c>
      <c r="E28" s="186">
        <v>1500</v>
      </c>
      <c r="F28" s="186">
        <v>7594000</v>
      </c>
      <c r="G28" s="186"/>
      <c r="H28" s="186"/>
      <c r="I28" s="186"/>
      <c r="J28" s="186"/>
      <c r="K28" s="186"/>
      <c r="L28" s="186"/>
      <c r="M28" s="186"/>
      <c r="N28" s="186"/>
      <c r="O28" s="187"/>
      <c r="P28" s="176"/>
    </row>
    <row r="29" spans="1:16" x14ac:dyDescent="0.25">
      <c r="A29" s="184">
        <v>23</v>
      </c>
      <c r="B29" s="189" t="s">
        <v>213</v>
      </c>
      <c r="C29" s="189"/>
      <c r="D29" s="185" t="s">
        <v>216</v>
      </c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7"/>
      <c r="P29" s="176"/>
    </row>
    <row r="30" spans="1:16" x14ac:dyDescent="0.25">
      <c r="A30" s="184">
        <v>24</v>
      </c>
      <c r="B30" s="189" t="s">
        <v>215</v>
      </c>
      <c r="C30" s="189"/>
      <c r="D30" s="185" t="s">
        <v>218</v>
      </c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7"/>
      <c r="P30" s="176"/>
    </row>
    <row r="31" spans="1:16" x14ac:dyDescent="0.25">
      <c r="A31" s="184">
        <v>25</v>
      </c>
      <c r="B31" s="189" t="s">
        <v>217</v>
      </c>
      <c r="C31" s="189"/>
      <c r="D31" s="199" t="s">
        <v>220</v>
      </c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7">
        <v>187564</v>
      </c>
      <c r="P31" s="176">
        <v>355226955</v>
      </c>
    </row>
    <row r="32" spans="1:16" x14ac:dyDescent="0.25">
      <c r="A32" s="184">
        <v>26</v>
      </c>
      <c r="B32" s="189" t="s">
        <v>219</v>
      </c>
      <c r="C32" s="189"/>
      <c r="D32" s="185" t="s">
        <v>221</v>
      </c>
      <c r="E32" s="186"/>
      <c r="F32" s="186"/>
      <c r="G32" s="186">
        <v>7500</v>
      </c>
      <c r="H32" s="186">
        <v>3997185</v>
      </c>
      <c r="I32" s="186">
        <v>13394</v>
      </c>
      <c r="J32" s="186">
        <v>20692864</v>
      </c>
      <c r="K32" s="186">
        <v>3570</v>
      </c>
      <c r="L32" s="186">
        <v>1860469</v>
      </c>
      <c r="M32" s="186">
        <v>18723</v>
      </c>
      <c r="N32" s="186">
        <v>21877740</v>
      </c>
      <c r="O32" s="309"/>
      <c r="P32" s="312"/>
    </row>
    <row r="33" spans="1:16" x14ac:dyDescent="0.25">
      <c r="A33" s="184">
        <v>27</v>
      </c>
      <c r="B33" s="184">
        <v>560036</v>
      </c>
      <c r="C33" s="184" t="s">
        <v>191</v>
      </c>
      <c r="D33" s="185" t="s">
        <v>222</v>
      </c>
      <c r="E33" s="186"/>
      <c r="F33" s="186"/>
      <c r="G33" s="186"/>
      <c r="H33" s="186"/>
      <c r="I33" s="186">
        <v>5835</v>
      </c>
      <c r="J33" s="186">
        <v>9169615</v>
      </c>
      <c r="K33" s="186">
        <v>1559</v>
      </c>
      <c r="L33" s="186">
        <v>812623</v>
      </c>
      <c r="M33" s="186"/>
      <c r="N33" s="186"/>
      <c r="O33" s="187"/>
      <c r="P33" s="176"/>
    </row>
    <row r="34" spans="1:16" x14ac:dyDescent="0.25">
      <c r="A34" s="184">
        <v>28</v>
      </c>
      <c r="B34" s="184">
        <v>560032</v>
      </c>
      <c r="C34" s="184" t="s">
        <v>191</v>
      </c>
      <c r="D34" s="185" t="s">
        <v>223</v>
      </c>
      <c r="E34" s="186"/>
      <c r="F34" s="186"/>
      <c r="G34" s="186"/>
      <c r="H34" s="186"/>
      <c r="I34" s="186">
        <v>10568</v>
      </c>
      <c r="J34" s="186">
        <v>16640906</v>
      </c>
      <c r="K34" s="186">
        <v>2819</v>
      </c>
      <c r="L34" s="186">
        <v>1469259</v>
      </c>
      <c r="M34" s="186"/>
      <c r="N34" s="186"/>
      <c r="O34" s="187"/>
      <c r="P34" s="176"/>
    </row>
    <row r="35" spans="1:16" x14ac:dyDescent="0.25">
      <c r="A35" s="184">
        <v>29</v>
      </c>
      <c r="B35" s="184">
        <v>560033</v>
      </c>
      <c r="C35" s="184" t="s">
        <v>191</v>
      </c>
      <c r="D35" s="185" t="s">
        <v>224</v>
      </c>
      <c r="E35" s="186"/>
      <c r="F35" s="186"/>
      <c r="G35" s="186"/>
      <c r="H35" s="186"/>
      <c r="I35" s="186">
        <v>10716</v>
      </c>
      <c r="J35" s="186">
        <v>16338772</v>
      </c>
      <c r="K35" s="186">
        <v>2860</v>
      </c>
      <c r="L35" s="186">
        <v>1491644</v>
      </c>
      <c r="M35" s="186"/>
      <c r="N35" s="186"/>
      <c r="O35" s="187"/>
      <c r="P35" s="176"/>
    </row>
    <row r="36" spans="1:16" x14ac:dyDescent="0.25">
      <c r="A36" s="184">
        <v>30</v>
      </c>
      <c r="B36" s="184">
        <v>560034</v>
      </c>
      <c r="C36" s="184" t="s">
        <v>191</v>
      </c>
      <c r="D36" s="185" t="s">
        <v>225</v>
      </c>
      <c r="E36" s="186">
        <v>1035</v>
      </c>
      <c r="F36" s="186">
        <v>750000</v>
      </c>
      <c r="G36" s="186"/>
      <c r="H36" s="186"/>
      <c r="I36" s="186"/>
      <c r="J36" s="186"/>
      <c r="K36" s="186"/>
      <c r="L36" s="186"/>
      <c r="M36" s="186">
        <v>44314</v>
      </c>
      <c r="N36" s="186">
        <v>55268576</v>
      </c>
      <c r="O36" s="187"/>
      <c r="P36" s="176"/>
    </row>
    <row r="37" spans="1:16" x14ac:dyDescent="0.25">
      <c r="A37" s="184">
        <v>31</v>
      </c>
      <c r="B37" s="184">
        <v>560035</v>
      </c>
      <c r="C37" s="184" t="s">
        <v>191</v>
      </c>
      <c r="D37" s="185" t="s">
        <v>227</v>
      </c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76"/>
    </row>
    <row r="38" spans="1:16" x14ac:dyDescent="0.25">
      <c r="A38" s="184"/>
      <c r="B38" s="184"/>
      <c r="C38" s="184"/>
      <c r="D38" s="185" t="s">
        <v>503</v>
      </c>
      <c r="E38" s="186">
        <v>850</v>
      </c>
      <c r="F38" s="186">
        <v>3697000</v>
      </c>
      <c r="G38" s="186"/>
      <c r="H38" s="186"/>
      <c r="I38" s="186"/>
      <c r="J38" s="186"/>
      <c r="K38" s="186"/>
      <c r="L38" s="186"/>
      <c r="M38" s="186"/>
      <c r="N38" s="186"/>
      <c r="O38" s="187"/>
      <c r="P38" s="176"/>
    </row>
    <row r="39" spans="1:16" x14ac:dyDescent="0.25">
      <c r="A39" s="184">
        <v>32</v>
      </c>
      <c r="B39" s="189" t="s">
        <v>226</v>
      </c>
      <c r="C39" s="189"/>
      <c r="D39" s="185" t="s">
        <v>229</v>
      </c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7">
        <v>69862</v>
      </c>
      <c r="P39" s="176">
        <v>136912370</v>
      </c>
    </row>
    <row r="40" spans="1:16" ht="26.25" customHeight="1" x14ac:dyDescent="0.25">
      <c r="A40" s="184">
        <v>33</v>
      </c>
      <c r="B40" s="189" t="s">
        <v>228</v>
      </c>
      <c r="C40" s="189"/>
      <c r="D40" s="188" t="s">
        <v>342</v>
      </c>
      <c r="E40" s="186"/>
      <c r="F40" s="186"/>
      <c r="G40" s="186">
        <v>7500</v>
      </c>
      <c r="H40" s="186">
        <v>3997185</v>
      </c>
      <c r="I40" s="186">
        <v>21130</v>
      </c>
      <c r="J40" s="186">
        <v>32896949</v>
      </c>
      <c r="K40" s="186">
        <v>5632</v>
      </c>
      <c r="L40" s="186">
        <v>2933898</v>
      </c>
      <c r="M40" s="186">
        <v>242</v>
      </c>
      <c r="N40" s="186">
        <v>381051</v>
      </c>
      <c r="O40" s="187">
        <v>30083</v>
      </c>
      <c r="P40" s="176">
        <v>58435511</v>
      </c>
    </row>
    <row r="41" spans="1:16" x14ac:dyDescent="0.25">
      <c r="A41" s="184">
        <v>34</v>
      </c>
      <c r="B41" s="184">
        <v>560039</v>
      </c>
      <c r="C41" s="184" t="s">
        <v>191</v>
      </c>
      <c r="D41" s="185" t="s">
        <v>230</v>
      </c>
      <c r="E41" s="186"/>
      <c r="F41" s="186"/>
      <c r="G41" s="186"/>
      <c r="H41" s="186"/>
      <c r="I41" s="186"/>
      <c r="J41" s="186"/>
      <c r="K41" s="186"/>
      <c r="L41" s="186"/>
      <c r="M41" s="186">
        <v>31008</v>
      </c>
      <c r="N41" s="186">
        <v>37365619</v>
      </c>
      <c r="O41" s="187"/>
      <c r="P41" s="176"/>
    </row>
    <row r="42" spans="1:16" x14ac:dyDescent="0.25">
      <c r="A42" s="184">
        <v>35</v>
      </c>
      <c r="B42" s="184">
        <v>560040</v>
      </c>
      <c r="C42" s="184" t="s">
        <v>191</v>
      </c>
      <c r="D42" s="185" t="s">
        <v>231</v>
      </c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7"/>
      <c r="P42" s="176"/>
    </row>
    <row r="43" spans="1:16" x14ac:dyDescent="0.25">
      <c r="A43" s="184">
        <v>36</v>
      </c>
      <c r="B43" s="184">
        <v>560041</v>
      </c>
      <c r="C43" s="184" t="s">
        <v>191</v>
      </c>
      <c r="D43" s="192" t="s">
        <v>233</v>
      </c>
      <c r="E43" s="186"/>
      <c r="F43" s="186"/>
      <c r="G43" s="186"/>
      <c r="H43" s="186"/>
      <c r="I43" s="186">
        <v>5920</v>
      </c>
      <c r="J43" s="186">
        <v>9294443</v>
      </c>
      <c r="K43" s="186">
        <v>1583</v>
      </c>
      <c r="L43" s="186">
        <v>825414</v>
      </c>
      <c r="M43" s="186">
        <v>8108</v>
      </c>
      <c r="N43" s="186">
        <v>9900951</v>
      </c>
      <c r="O43" s="187">
        <v>8276</v>
      </c>
      <c r="P43" s="176">
        <v>16848841</v>
      </c>
    </row>
    <row r="44" spans="1:16" x14ac:dyDescent="0.25">
      <c r="A44" s="184"/>
      <c r="B44" s="189"/>
      <c r="C44" s="189"/>
      <c r="D44" s="185" t="s">
        <v>234</v>
      </c>
      <c r="E44" s="186">
        <v>250</v>
      </c>
      <c r="F44" s="186">
        <v>167000</v>
      </c>
      <c r="G44" s="186"/>
      <c r="H44" s="187"/>
      <c r="I44" s="176">
        <v>5422</v>
      </c>
      <c r="J44" s="176">
        <v>8407167</v>
      </c>
      <c r="K44" s="176">
        <v>1447</v>
      </c>
      <c r="L44" s="176">
        <v>753639</v>
      </c>
      <c r="M44" s="176">
        <v>9786</v>
      </c>
      <c r="N44" s="176">
        <v>11556894</v>
      </c>
      <c r="O44" s="310">
        <v>12971</v>
      </c>
      <c r="P44" s="176">
        <v>24908740</v>
      </c>
    </row>
    <row r="45" spans="1:16" x14ac:dyDescent="0.25">
      <c r="A45" s="184">
        <v>38</v>
      </c>
      <c r="B45" s="189" t="s">
        <v>232</v>
      </c>
      <c r="C45" s="189"/>
      <c r="D45" s="192" t="s">
        <v>235</v>
      </c>
      <c r="E45" s="186"/>
      <c r="F45" s="186"/>
      <c r="G45" s="186"/>
      <c r="H45" s="186"/>
      <c r="I45" s="197">
        <v>8234</v>
      </c>
      <c r="J45" s="197">
        <v>12790382</v>
      </c>
      <c r="K45" s="197">
        <v>2191</v>
      </c>
      <c r="L45" s="197">
        <v>1141651</v>
      </c>
      <c r="M45" s="197">
        <v>13268</v>
      </c>
      <c r="N45" s="197">
        <v>15910749</v>
      </c>
      <c r="O45" s="187">
        <v>8384</v>
      </c>
      <c r="P45" s="176">
        <v>16445935</v>
      </c>
    </row>
    <row r="46" spans="1:16" x14ac:dyDescent="0.25">
      <c r="A46" s="184">
        <v>39</v>
      </c>
      <c r="B46" s="184">
        <v>560043</v>
      </c>
      <c r="C46" s="184" t="s">
        <v>191</v>
      </c>
      <c r="D46" s="185" t="s">
        <v>359</v>
      </c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7"/>
      <c r="P46" s="176"/>
    </row>
    <row r="47" spans="1:16" x14ac:dyDescent="0.25">
      <c r="A47" s="184">
        <v>40</v>
      </c>
      <c r="B47" s="184">
        <v>560045</v>
      </c>
      <c r="C47" s="184" t="s">
        <v>191</v>
      </c>
      <c r="D47" s="185" t="s">
        <v>237</v>
      </c>
      <c r="E47" s="186">
        <v>500</v>
      </c>
      <c r="F47" s="186">
        <v>334000</v>
      </c>
      <c r="G47" s="186">
        <v>15000</v>
      </c>
      <c r="H47" s="186">
        <v>9050205</v>
      </c>
      <c r="I47" s="186">
        <v>9151</v>
      </c>
      <c r="J47" s="186">
        <v>13915576</v>
      </c>
      <c r="K47" s="186">
        <v>2437</v>
      </c>
      <c r="L47" s="186">
        <v>1269567</v>
      </c>
      <c r="M47" s="186">
        <v>20600</v>
      </c>
      <c r="N47" s="186">
        <v>23813541</v>
      </c>
      <c r="O47" s="309">
        <v>26488</v>
      </c>
      <c r="P47" s="312">
        <v>50604739</v>
      </c>
    </row>
    <row r="48" spans="1:16" x14ac:dyDescent="0.25">
      <c r="A48" s="184">
        <v>41</v>
      </c>
      <c r="B48" s="184">
        <v>560047</v>
      </c>
      <c r="C48" s="184" t="s">
        <v>191</v>
      </c>
      <c r="D48" s="185" t="s">
        <v>238</v>
      </c>
      <c r="E48" s="186"/>
      <c r="F48" s="186"/>
      <c r="G48" s="186"/>
      <c r="H48" s="186"/>
      <c r="I48" s="186">
        <v>7288</v>
      </c>
      <c r="J48" s="186">
        <v>11135293</v>
      </c>
      <c r="K48" s="186">
        <v>1942</v>
      </c>
      <c r="L48" s="186">
        <v>1012314</v>
      </c>
      <c r="M48" s="186">
        <v>12738</v>
      </c>
      <c r="N48" s="186">
        <v>14989549</v>
      </c>
      <c r="O48" s="309"/>
      <c r="P48" s="312"/>
    </row>
    <row r="49" spans="1:16" x14ac:dyDescent="0.25">
      <c r="A49" s="184">
        <v>42</v>
      </c>
      <c r="B49" s="189" t="s">
        <v>236</v>
      </c>
      <c r="C49" s="189"/>
      <c r="D49" s="185" t="s">
        <v>239</v>
      </c>
      <c r="E49" s="186"/>
      <c r="F49" s="186"/>
      <c r="G49" s="186"/>
      <c r="H49" s="186"/>
      <c r="I49" s="186">
        <v>6133</v>
      </c>
      <c r="J49" s="186">
        <v>9425728</v>
      </c>
      <c r="K49" s="186">
        <v>1630</v>
      </c>
      <c r="L49" s="186">
        <v>849221</v>
      </c>
      <c r="M49" s="186">
        <v>9617</v>
      </c>
      <c r="N49" s="186">
        <v>12010187</v>
      </c>
      <c r="O49" s="187">
        <v>10459</v>
      </c>
      <c r="P49" s="176">
        <v>19955342</v>
      </c>
    </row>
    <row r="50" spans="1:16" ht="25.5" x14ac:dyDescent="0.25">
      <c r="A50" s="184">
        <v>43</v>
      </c>
      <c r="B50" s="184">
        <v>560049</v>
      </c>
      <c r="C50" s="184" t="s">
        <v>191</v>
      </c>
      <c r="D50" s="188" t="s">
        <v>343</v>
      </c>
      <c r="E50" s="186"/>
      <c r="F50" s="186"/>
      <c r="G50" s="186"/>
      <c r="H50" s="186"/>
      <c r="I50" s="186">
        <v>5003</v>
      </c>
      <c r="J50" s="186">
        <v>7948003</v>
      </c>
      <c r="K50" s="186">
        <v>1334</v>
      </c>
      <c r="L50" s="186">
        <v>696077</v>
      </c>
      <c r="M50" s="186">
        <v>7798</v>
      </c>
      <c r="N50" s="186">
        <v>10061576</v>
      </c>
      <c r="O50" s="187">
        <v>9099</v>
      </c>
      <c r="P50" s="176">
        <v>17979788</v>
      </c>
    </row>
    <row r="51" spans="1:16" x14ac:dyDescent="0.25">
      <c r="A51" s="184">
        <v>44</v>
      </c>
      <c r="B51" s="184">
        <v>560050</v>
      </c>
      <c r="C51" s="184" t="s">
        <v>191</v>
      </c>
      <c r="D51" s="185" t="s">
        <v>240</v>
      </c>
      <c r="E51" s="186"/>
      <c r="F51" s="186"/>
      <c r="G51" s="186"/>
      <c r="H51" s="186"/>
      <c r="I51" s="186">
        <v>4487</v>
      </c>
      <c r="J51" s="186">
        <v>7006784</v>
      </c>
      <c r="K51" s="186">
        <v>1194</v>
      </c>
      <c r="L51" s="186">
        <v>622525</v>
      </c>
      <c r="M51" s="186">
        <v>6009</v>
      </c>
      <c r="N51" s="186">
        <v>8431933</v>
      </c>
      <c r="O51" s="187">
        <v>7527</v>
      </c>
      <c r="P51" s="176">
        <v>13976604</v>
      </c>
    </row>
    <row r="52" spans="1:16" x14ac:dyDescent="0.25">
      <c r="A52" s="184">
        <v>45</v>
      </c>
      <c r="B52" s="184">
        <v>560051</v>
      </c>
      <c r="C52" s="184" t="s">
        <v>191</v>
      </c>
      <c r="D52" s="185" t="s">
        <v>241</v>
      </c>
      <c r="E52" s="186"/>
      <c r="F52" s="186"/>
      <c r="G52" s="186"/>
      <c r="H52" s="186"/>
      <c r="I52" s="186">
        <v>4490</v>
      </c>
      <c r="J52" s="186">
        <v>7053632</v>
      </c>
      <c r="K52" s="186">
        <v>1199</v>
      </c>
      <c r="L52" s="186">
        <v>625012</v>
      </c>
      <c r="M52" s="186">
        <v>7001</v>
      </c>
      <c r="N52" s="186">
        <v>9343888</v>
      </c>
      <c r="O52" s="187">
        <v>7569</v>
      </c>
      <c r="P52" s="176">
        <v>14266773</v>
      </c>
    </row>
    <row r="53" spans="1:16" x14ac:dyDescent="0.25">
      <c r="A53" s="184">
        <v>46</v>
      </c>
      <c r="B53" s="184">
        <v>560052</v>
      </c>
      <c r="C53" s="184" t="s">
        <v>191</v>
      </c>
      <c r="D53" s="185" t="s">
        <v>242</v>
      </c>
      <c r="E53" s="186"/>
      <c r="F53" s="186"/>
      <c r="G53" s="186"/>
      <c r="H53" s="186"/>
      <c r="I53" s="186">
        <v>3242</v>
      </c>
      <c r="J53" s="186">
        <v>5080302</v>
      </c>
      <c r="K53" s="186">
        <v>866</v>
      </c>
      <c r="L53" s="186">
        <v>451615</v>
      </c>
      <c r="M53" s="186">
        <v>4524</v>
      </c>
      <c r="N53" s="186">
        <v>5772562</v>
      </c>
      <c r="O53" s="187">
        <v>4712</v>
      </c>
      <c r="P53" s="176">
        <v>8956006</v>
      </c>
    </row>
    <row r="54" spans="1:16" x14ac:dyDescent="0.25">
      <c r="A54" s="184">
        <v>47</v>
      </c>
      <c r="B54" s="184">
        <v>560053</v>
      </c>
      <c r="C54" s="184" t="s">
        <v>191</v>
      </c>
      <c r="D54" s="185" t="s">
        <v>243</v>
      </c>
      <c r="E54" s="186"/>
      <c r="F54" s="186"/>
      <c r="G54" s="186"/>
      <c r="H54" s="186"/>
      <c r="I54" s="186">
        <v>4412</v>
      </c>
      <c r="J54" s="186">
        <v>6962639</v>
      </c>
      <c r="K54" s="186">
        <v>1182</v>
      </c>
      <c r="L54" s="186">
        <v>616840</v>
      </c>
      <c r="M54" s="186">
        <v>4680</v>
      </c>
      <c r="N54" s="186">
        <v>6211143</v>
      </c>
      <c r="O54" s="187">
        <v>6184</v>
      </c>
      <c r="P54" s="176">
        <v>12312798</v>
      </c>
    </row>
    <row r="55" spans="1:16" x14ac:dyDescent="0.25">
      <c r="A55" s="184">
        <v>48</v>
      </c>
      <c r="B55" s="184">
        <v>560054</v>
      </c>
      <c r="C55" s="184" t="s">
        <v>191</v>
      </c>
      <c r="D55" s="185" t="s">
        <v>244</v>
      </c>
      <c r="E55" s="186"/>
      <c r="F55" s="186"/>
      <c r="G55" s="186"/>
      <c r="H55" s="186"/>
      <c r="I55" s="186">
        <v>3551</v>
      </c>
      <c r="J55" s="186">
        <v>5598528</v>
      </c>
      <c r="K55" s="186">
        <v>950</v>
      </c>
      <c r="L55" s="186">
        <v>495675</v>
      </c>
      <c r="M55" s="186">
        <v>5355</v>
      </c>
      <c r="N55" s="186">
        <v>6628756</v>
      </c>
      <c r="O55" s="187">
        <v>4987</v>
      </c>
      <c r="P55" s="176">
        <v>9573624</v>
      </c>
    </row>
    <row r="56" spans="1:16" ht="13.5" customHeight="1" x14ac:dyDescent="0.25">
      <c r="A56" s="184">
        <v>49</v>
      </c>
      <c r="B56" s="184">
        <v>560055</v>
      </c>
      <c r="C56" s="184" t="s">
        <v>191</v>
      </c>
      <c r="D56" s="188" t="s">
        <v>344</v>
      </c>
      <c r="E56" s="186"/>
      <c r="F56" s="186"/>
      <c r="G56" s="186"/>
      <c r="H56" s="186"/>
      <c r="I56" s="186">
        <v>9449</v>
      </c>
      <c r="J56" s="186">
        <v>14734529</v>
      </c>
      <c r="K56" s="186">
        <v>2514</v>
      </c>
      <c r="L56" s="186">
        <v>1310429</v>
      </c>
      <c r="M56" s="186">
        <v>14334</v>
      </c>
      <c r="N56" s="186">
        <v>18031262</v>
      </c>
      <c r="O56" s="187">
        <v>14373</v>
      </c>
      <c r="P56" s="176">
        <v>27983419</v>
      </c>
    </row>
    <row r="57" spans="1:16" x14ac:dyDescent="0.25">
      <c r="A57" s="184">
        <v>50</v>
      </c>
      <c r="B57" s="184">
        <v>560056</v>
      </c>
      <c r="C57" s="184" t="s">
        <v>191</v>
      </c>
      <c r="D57" s="185" t="s">
        <v>245</v>
      </c>
      <c r="E57" s="186"/>
      <c r="F57" s="186"/>
      <c r="G57" s="186"/>
      <c r="H57" s="186"/>
      <c r="I57" s="186">
        <v>3016</v>
      </c>
      <c r="J57" s="186">
        <v>4734945</v>
      </c>
      <c r="K57" s="186">
        <v>806</v>
      </c>
      <c r="L57" s="186">
        <v>420347</v>
      </c>
      <c r="M57" s="186">
        <v>4309</v>
      </c>
      <c r="N57" s="186">
        <v>5301227</v>
      </c>
      <c r="O57" s="187">
        <v>4501</v>
      </c>
      <c r="P57" s="176">
        <v>8749553</v>
      </c>
    </row>
    <row r="58" spans="1:16" x14ac:dyDescent="0.25">
      <c r="A58" s="184">
        <v>51</v>
      </c>
      <c r="B58" s="184">
        <v>560057</v>
      </c>
      <c r="C58" s="184" t="s">
        <v>191</v>
      </c>
      <c r="D58" s="185" t="s">
        <v>246</v>
      </c>
      <c r="E58" s="186"/>
      <c r="F58" s="186"/>
      <c r="G58" s="186"/>
      <c r="H58" s="186"/>
      <c r="I58" s="186">
        <v>3408</v>
      </c>
      <c r="J58" s="186">
        <v>5196947</v>
      </c>
      <c r="K58" s="186">
        <v>907</v>
      </c>
      <c r="L58" s="186">
        <v>472224</v>
      </c>
      <c r="M58" s="186">
        <v>5733</v>
      </c>
      <c r="N58" s="186">
        <v>7121839</v>
      </c>
      <c r="O58" s="187">
        <v>5026</v>
      </c>
      <c r="P58" s="176">
        <v>9150091</v>
      </c>
    </row>
    <row r="59" spans="1:16" x14ac:dyDescent="0.25">
      <c r="A59" s="184">
        <v>52</v>
      </c>
      <c r="B59" s="184">
        <v>560058</v>
      </c>
      <c r="C59" s="184" t="s">
        <v>191</v>
      </c>
      <c r="D59" s="185" t="s">
        <v>247</v>
      </c>
      <c r="E59" s="186"/>
      <c r="F59" s="186"/>
      <c r="G59" s="186"/>
      <c r="H59" s="186"/>
      <c r="I59" s="186">
        <v>4878</v>
      </c>
      <c r="J59" s="186">
        <v>7592568</v>
      </c>
      <c r="K59" s="186">
        <v>1299</v>
      </c>
      <c r="L59" s="186">
        <v>676534</v>
      </c>
      <c r="M59" s="186">
        <v>7278</v>
      </c>
      <c r="N59" s="186">
        <v>9354177</v>
      </c>
      <c r="O59" s="187">
        <v>7763</v>
      </c>
      <c r="P59" s="176">
        <v>15152892</v>
      </c>
    </row>
    <row r="60" spans="1:16" x14ac:dyDescent="0.25">
      <c r="A60" s="184">
        <v>53</v>
      </c>
      <c r="B60" s="184">
        <v>560059</v>
      </c>
      <c r="C60" s="184" t="s">
        <v>191</v>
      </c>
      <c r="D60" s="185" t="s">
        <v>248</v>
      </c>
      <c r="E60" s="186"/>
      <c r="F60" s="186"/>
      <c r="G60" s="186"/>
      <c r="H60" s="186"/>
      <c r="I60" s="186">
        <v>3712</v>
      </c>
      <c r="J60" s="186">
        <v>5783089</v>
      </c>
      <c r="K60" s="186">
        <v>988</v>
      </c>
      <c r="L60" s="186">
        <v>515218</v>
      </c>
      <c r="M60" s="186">
        <v>3750</v>
      </c>
      <c r="N60" s="186">
        <v>5449338</v>
      </c>
      <c r="O60" s="187">
        <v>5391</v>
      </c>
      <c r="P60" s="176">
        <v>10342242</v>
      </c>
    </row>
    <row r="61" spans="1:16" x14ac:dyDescent="0.25">
      <c r="A61" s="184">
        <v>54</v>
      </c>
      <c r="B61" s="184">
        <v>560060</v>
      </c>
      <c r="C61" s="184" t="s">
        <v>191</v>
      </c>
      <c r="D61" s="185" t="s">
        <v>249</v>
      </c>
      <c r="E61" s="186"/>
      <c r="F61" s="186"/>
      <c r="G61" s="186"/>
      <c r="H61" s="186"/>
      <c r="I61" s="186">
        <v>3899</v>
      </c>
      <c r="J61" s="186">
        <v>6113201</v>
      </c>
      <c r="K61" s="186">
        <v>1038</v>
      </c>
      <c r="L61" s="186">
        <v>541511</v>
      </c>
      <c r="M61" s="186">
        <v>5882</v>
      </c>
      <c r="N61" s="186">
        <v>7700168</v>
      </c>
      <c r="O61" s="202">
        <v>6374</v>
      </c>
      <c r="P61" s="176">
        <v>12092775</v>
      </c>
    </row>
    <row r="62" spans="1:16" ht="25.5" x14ac:dyDescent="0.25">
      <c r="A62" s="184">
        <v>55</v>
      </c>
      <c r="B62" s="184">
        <v>560061</v>
      </c>
      <c r="C62" s="184" t="s">
        <v>191</v>
      </c>
      <c r="D62" s="188" t="s">
        <v>345</v>
      </c>
      <c r="E62" s="186"/>
      <c r="F62" s="186"/>
      <c r="G62" s="186"/>
      <c r="H62" s="186"/>
      <c r="I62" s="186">
        <v>8772</v>
      </c>
      <c r="J62" s="186">
        <v>13748380</v>
      </c>
      <c r="K62" s="186">
        <v>2344</v>
      </c>
      <c r="L62" s="186">
        <v>1221243</v>
      </c>
      <c r="M62" s="186">
        <v>15167</v>
      </c>
      <c r="N62" s="187">
        <v>18526366</v>
      </c>
      <c r="O62" s="311"/>
      <c r="P62" s="176"/>
    </row>
    <row r="63" spans="1:16" ht="13.5" customHeight="1" x14ac:dyDescent="0.25">
      <c r="A63" s="184">
        <v>56</v>
      </c>
      <c r="B63" s="184">
        <v>560062</v>
      </c>
      <c r="C63" s="184" t="s">
        <v>191</v>
      </c>
      <c r="D63" s="185" t="s">
        <v>251</v>
      </c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95">
        <v>12728</v>
      </c>
      <c r="P63" s="176">
        <v>24808620</v>
      </c>
    </row>
    <row r="64" spans="1:16" x14ac:dyDescent="0.25">
      <c r="A64" s="184">
        <v>57</v>
      </c>
      <c r="B64" s="184">
        <v>560063</v>
      </c>
      <c r="C64" s="184" t="s">
        <v>191</v>
      </c>
      <c r="D64" s="185" t="s">
        <v>252</v>
      </c>
      <c r="E64" s="186"/>
      <c r="F64" s="186"/>
      <c r="G64" s="186"/>
      <c r="H64" s="186"/>
      <c r="I64" s="186">
        <v>3722</v>
      </c>
      <c r="J64" s="186">
        <v>5848254</v>
      </c>
      <c r="K64" s="186">
        <v>996</v>
      </c>
      <c r="L64" s="186">
        <v>518771</v>
      </c>
      <c r="M64" s="186">
        <v>4678</v>
      </c>
      <c r="N64" s="186">
        <v>5812221</v>
      </c>
      <c r="O64" s="187">
        <v>5233</v>
      </c>
      <c r="P64" s="176">
        <v>10318194</v>
      </c>
    </row>
    <row r="65" spans="1:16" x14ac:dyDescent="0.25">
      <c r="A65" s="184">
        <v>58</v>
      </c>
      <c r="B65" s="184">
        <v>560064</v>
      </c>
      <c r="C65" s="184" t="s">
        <v>191</v>
      </c>
      <c r="D65" s="185" t="s">
        <v>253</v>
      </c>
      <c r="E65" s="186"/>
      <c r="F65" s="186"/>
      <c r="G65" s="186"/>
      <c r="H65" s="186"/>
      <c r="I65" s="186">
        <v>2501</v>
      </c>
      <c r="J65" s="186">
        <v>3943703</v>
      </c>
      <c r="K65" s="186">
        <v>666</v>
      </c>
      <c r="L65" s="186">
        <v>346795</v>
      </c>
      <c r="M65" s="186">
        <v>3386</v>
      </c>
      <c r="N65" s="186">
        <v>4325688</v>
      </c>
      <c r="O65" s="187">
        <v>3653</v>
      </c>
      <c r="P65" s="176">
        <v>7304044</v>
      </c>
    </row>
    <row r="66" spans="1:16" x14ac:dyDescent="0.25">
      <c r="A66" s="184">
        <v>59</v>
      </c>
      <c r="B66" s="189" t="s">
        <v>250</v>
      </c>
      <c r="C66" s="189"/>
      <c r="D66" s="185" t="s">
        <v>254</v>
      </c>
      <c r="E66" s="186"/>
      <c r="F66" s="186"/>
      <c r="G66" s="186"/>
      <c r="H66" s="186"/>
      <c r="I66" s="186">
        <v>6084</v>
      </c>
      <c r="J66" s="186">
        <v>9506542</v>
      </c>
      <c r="K66" s="186">
        <v>1622</v>
      </c>
      <c r="L66" s="186">
        <v>845312</v>
      </c>
      <c r="M66" s="186">
        <v>11244</v>
      </c>
      <c r="N66" s="186">
        <v>13685290</v>
      </c>
      <c r="O66" s="187">
        <v>9411</v>
      </c>
      <c r="P66" s="176">
        <v>17849867</v>
      </c>
    </row>
    <row r="67" spans="1:16" x14ac:dyDescent="0.25">
      <c r="A67" s="184">
        <v>60</v>
      </c>
      <c r="B67" s="184">
        <v>560065</v>
      </c>
      <c r="C67" s="184" t="s">
        <v>191</v>
      </c>
      <c r="D67" s="185" t="s">
        <v>255</v>
      </c>
      <c r="E67" s="186"/>
      <c r="F67" s="186"/>
      <c r="G67" s="186"/>
      <c r="H67" s="186"/>
      <c r="I67" s="186">
        <v>7102</v>
      </c>
      <c r="J67" s="186">
        <v>11081763</v>
      </c>
      <c r="K67" s="186">
        <v>1898</v>
      </c>
      <c r="L67" s="186">
        <v>988863</v>
      </c>
      <c r="M67" s="186">
        <v>11394</v>
      </c>
      <c r="N67" s="186">
        <v>14172502</v>
      </c>
      <c r="O67" s="187">
        <v>10319</v>
      </c>
      <c r="P67" s="176">
        <v>20289634</v>
      </c>
    </row>
    <row r="68" spans="1:16" x14ac:dyDescent="0.25">
      <c r="A68" s="184">
        <v>61</v>
      </c>
      <c r="B68" s="184">
        <v>560066</v>
      </c>
      <c r="C68" s="184" t="s">
        <v>191</v>
      </c>
      <c r="D68" s="185" t="s">
        <v>256</v>
      </c>
      <c r="E68" s="186"/>
      <c r="F68" s="186"/>
      <c r="G68" s="186"/>
      <c r="H68" s="186"/>
      <c r="I68" s="186">
        <v>4386</v>
      </c>
      <c r="J68" s="186">
        <v>6841383</v>
      </c>
      <c r="K68" s="186">
        <v>1171</v>
      </c>
      <c r="L68" s="186">
        <v>610089</v>
      </c>
      <c r="M68" s="186">
        <v>7307</v>
      </c>
      <c r="N68" s="186">
        <v>8775341</v>
      </c>
      <c r="O68" s="187">
        <v>6399</v>
      </c>
      <c r="P68" s="176">
        <v>12319335</v>
      </c>
    </row>
    <row r="69" spans="1:16" x14ac:dyDescent="0.25">
      <c r="A69" s="184">
        <v>62</v>
      </c>
      <c r="B69" s="184">
        <v>560067</v>
      </c>
      <c r="C69" s="184" t="s">
        <v>191</v>
      </c>
      <c r="D69" s="185" t="s">
        <v>360</v>
      </c>
      <c r="E69" s="186"/>
      <c r="F69" s="186"/>
      <c r="G69" s="186"/>
      <c r="H69" s="186"/>
      <c r="I69" s="186">
        <v>15530</v>
      </c>
      <c r="J69" s="186">
        <v>23801540</v>
      </c>
      <c r="K69" s="186">
        <v>4152</v>
      </c>
      <c r="L69" s="186">
        <v>2163203</v>
      </c>
      <c r="M69" s="186">
        <v>33876</v>
      </c>
      <c r="N69" s="186">
        <v>38557265</v>
      </c>
      <c r="O69" s="187">
        <v>23656</v>
      </c>
      <c r="P69" s="176">
        <v>44824006</v>
      </c>
    </row>
    <row r="70" spans="1:16" x14ac:dyDescent="0.25">
      <c r="A70" s="184">
        <v>63</v>
      </c>
      <c r="B70" s="184">
        <v>560068</v>
      </c>
      <c r="C70" s="184" t="s">
        <v>191</v>
      </c>
      <c r="D70" s="185" t="s">
        <v>257</v>
      </c>
      <c r="E70" s="186"/>
      <c r="F70" s="186"/>
      <c r="G70" s="186"/>
      <c r="H70" s="186"/>
      <c r="I70" s="186">
        <v>5042</v>
      </c>
      <c r="J70" s="186">
        <v>7802891</v>
      </c>
      <c r="K70" s="186">
        <v>1347</v>
      </c>
      <c r="L70" s="186">
        <v>702117</v>
      </c>
      <c r="M70" s="186">
        <v>9880</v>
      </c>
      <c r="N70" s="186">
        <v>11917368</v>
      </c>
      <c r="O70" s="187">
        <v>7821</v>
      </c>
      <c r="P70" s="176">
        <v>14379219</v>
      </c>
    </row>
    <row r="71" spans="1:16" x14ac:dyDescent="0.25">
      <c r="A71" s="184">
        <v>64</v>
      </c>
      <c r="B71" s="184">
        <v>560069</v>
      </c>
      <c r="C71" s="184" t="s">
        <v>191</v>
      </c>
      <c r="D71" s="185" t="s">
        <v>258</v>
      </c>
      <c r="E71" s="186"/>
      <c r="F71" s="186"/>
      <c r="G71" s="186"/>
      <c r="H71" s="186"/>
      <c r="I71" s="186">
        <v>5467</v>
      </c>
      <c r="J71" s="186">
        <v>8459832</v>
      </c>
      <c r="K71" s="186">
        <v>1460</v>
      </c>
      <c r="L71" s="186">
        <v>761456</v>
      </c>
      <c r="M71" s="186">
        <v>8341</v>
      </c>
      <c r="N71" s="186">
        <v>10424088</v>
      </c>
      <c r="O71" s="187">
        <v>7721</v>
      </c>
      <c r="P71" s="176">
        <v>15097610</v>
      </c>
    </row>
    <row r="72" spans="1:16" x14ac:dyDescent="0.25">
      <c r="A72" s="184">
        <v>65</v>
      </c>
      <c r="B72" s="184">
        <v>560070</v>
      </c>
      <c r="C72" s="184" t="s">
        <v>191</v>
      </c>
      <c r="D72" s="185" t="s">
        <v>259</v>
      </c>
      <c r="E72" s="186"/>
      <c r="F72" s="186"/>
      <c r="G72" s="186"/>
      <c r="H72" s="186"/>
      <c r="I72" s="191">
        <v>3084</v>
      </c>
      <c r="J72" s="186">
        <v>4901312</v>
      </c>
      <c r="K72" s="186">
        <v>824</v>
      </c>
      <c r="L72" s="186">
        <v>430296</v>
      </c>
      <c r="M72" s="186">
        <v>3427</v>
      </c>
      <c r="N72" s="186">
        <v>4422034</v>
      </c>
      <c r="O72" s="309">
        <v>4140</v>
      </c>
      <c r="P72" s="312">
        <v>8403426</v>
      </c>
    </row>
    <row r="73" spans="1:16" x14ac:dyDescent="0.25">
      <c r="A73" s="184">
        <v>66</v>
      </c>
      <c r="B73" s="184">
        <v>560071</v>
      </c>
      <c r="C73" s="184" t="s">
        <v>191</v>
      </c>
      <c r="D73" s="185" t="s">
        <v>260</v>
      </c>
      <c r="E73" s="186"/>
      <c r="F73" s="186"/>
      <c r="G73" s="186"/>
      <c r="H73" s="186"/>
      <c r="I73" s="186">
        <v>4766</v>
      </c>
      <c r="J73" s="186">
        <v>7505869</v>
      </c>
      <c r="K73" s="186">
        <v>1270</v>
      </c>
      <c r="L73" s="186">
        <v>661255</v>
      </c>
      <c r="M73" s="191">
        <v>7774</v>
      </c>
      <c r="N73" s="186">
        <v>9876231</v>
      </c>
      <c r="O73" s="187">
        <v>7648</v>
      </c>
      <c r="P73" s="176">
        <v>14935058</v>
      </c>
    </row>
    <row r="74" spans="1:16" x14ac:dyDescent="0.25">
      <c r="A74" s="184">
        <v>67</v>
      </c>
      <c r="B74" s="184">
        <v>560072</v>
      </c>
      <c r="C74" s="184" t="s">
        <v>191</v>
      </c>
      <c r="D74" s="185" t="s">
        <v>261</v>
      </c>
      <c r="E74" s="186"/>
      <c r="F74" s="186"/>
      <c r="G74" s="186"/>
      <c r="H74" s="186"/>
      <c r="I74" s="186">
        <v>8228</v>
      </c>
      <c r="J74" s="186">
        <v>12782040</v>
      </c>
      <c r="K74" s="186">
        <v>2196</v>
      </c>
      <c r="L74" s="186">
        <v>1144138</v>
      </c>
      <c r="M74" s="186">
        <v>15184</v>
      </c>
      <c r="N74" s="186">
        <v>18276687</v>
      </c>
      <c r="O74" s="187">
        <v>12363</v>
      </c>
      <c r="P74" s="176">
        <v>24070488</v>
      </c>
    </row>
    <row r="75" spans="1:16" x14ac:dyDescent="0.25">
      <c r="A75" s="184">
        <v>68</v>
      </c>
      <c r="B75" s="184">
        <v>560073</v>
      </c>
      <c r="C75" s="184" t="s">
        <v>191</v>
      </c>
      <c r="D75" s="185" t="s">
        <v>262</v>
      </c>
      <c r="E75" s="186"/>
      <c r="F75" s="186"/>
      <c r="G75" s="186"/>
      <c r="H75" s="186"/>
      <c r="I75" s="186">
        <v>2533</v>
      </c>
      <c r="J75" s="186">
        <v>3966050</v>
      </c>
      <c r="K75" s="186">
        <v>674</v>
      </c>
      <c r="L75" s="186">
        <v>350348</v>
      </c>
      <c r="M75" s="186">
        <v>4223</v>
      </c>
      <c r="N75" s="186">
        <v>5205575</v>
      </c>
      <c r="O75" s="187">
        <v>4036</v>
      </c>
      <c r="P75" s="176">
        <v>7534059</v>
      </c>
    </row>
    <row r="76" spans="1:16" x14ac:dyDescent="0.25">
      <c r="A76" s="184">
        <v>69</v>
      </c>
      <c r="B76" s="184">
        <v>560074</v>
      </c>
      <c r="C76" s="184" t="s">
        <v>191</v>
      </c>
      <c r="D76" s="185" t="s">
        <v>263</v>
      </c>
      <c r="E76" s="186"/>
      <c r="F76" s="186"/>
      <c r="G76" s="186"/>
      <c r="H76" s="186"/>
      <c r="I76" s="186">
        <v>3001</v>
      </c>
      <c r="J76" s="186">
        <v>4661180</v>
      </c>
      <c r="K76" s="186">
        <v>800</v>
      </c>
      <c r="L76" s="186">
        <v>417149</v>
      </c>
      <c r="M76" s="186">
        <v>3096</v>
      </c>
      <c r="N76" s="186">
        <v>4163450</v>
      </c>
      <c r="O76" s="187">
        <v>4303</v>
      </c>
      <c r="P76" s="176">
        <v>8302970</v>
      </c>
    </row>
    <row r="77" spans="1:16" ht="25.5" x14ac:dyDescent="0.25">
      <c r="A77" s="184">
        <v>70</v>
      </c>
      <c r="B77" s="184">
        <v>560075</v>
      </c>
      <c r="C77" s="184" t="s">
        <v>191</v>
      </c>
      <c r="D77" s="188" t="s">
        <v>346</v>
      </c>
      <c r="E77" s="186"/>
      <c r="F77" s="186"/>
      <c r="G77" s="186"/>
      <c r="H77" s="186"/>
      <c r="I77" s="186">
        <v>9404</v>
      </c>
      <c r="J77" s="186">
        <v>14739075</v>
      </c>
      <c r="K77" s="186">
        <v>2509</v>
      </c>
      <c r="L77" s="186">
        <v>1306521</v>
      </c>
      <c r="M77" s="186">
        <v>18272</v>
      </c>
      <c r="N77" s="186">
        <v>22265530</v>
      </c>
      <c r="O77" s="187">
        <v>16143</v>
      </c>
      <c r="P77" s="176">
        <v>30531497</v>
      </c>
    </row>
    <row r="78" spans="1:16" ht="27.75" customHeight="1" x14ac:dyDescent="0.25">
      <c r="A78" s="184">
        <v>71</v>
      </c>
      <c r="B78" s="184">
        <v>560076</v>
      </c>
      <c r="C78" s="184" t="s">
        <v>191</v>
      </c>
      <c r="D78" s="188" t="s">
        <v>347</v>
      </c>
      <c r="E78" s="186"/>
      <c r="F78" s="186"/>
      <c r="G78" s="186"/>
      <c r="H78" s="186"/>
      <c r="I78" s="186">
        <v>9313</v>
      </c>
      <c r="J78" s="186">
        <v>14516905</v>
      </c>
      <c r="K78" s="186">
        <v>2489</v>
      </c>
      <c r="L78" s="186">
        <v>1297282</v>
      </c>
      <c r="M78" s="186">
        <v>14964</v>
      </c>
      <c r="N78" s="186">
        <v>18466407</v>
      </c>
      <c r="O78" s="187">
        <v>13655</v>
      </c>
      <c r="P78" s="176">
        <v>26109653</v>
      </c>
    </row>
    <row r="79" spans="1:16" x14ac:dyDescent="0.25">
      <c r="A79" s="184">
        <v>72</v>
      </c>
      <c r="B79" s="184">
        <v>560077</v>
      </c>
      <c r="C79" s="184" t="s">
        <v>191</v>
      </c>
      <c r="D79" s="185" t="s">
        <v>264</v>
      </c>
      <c r="E79" s="186"/>
      <c r="F79" s="186"/>
      <c r="G79" s="186"/>
      <c r="H79" s="186"/>
      <c r="I79" s="186">
        <v>4824</v>
      </c>
      <c r="J79" s="186">
        <v>7514934</v>
      </c>
      <c r="K79" s="186">
        <v>1289</v>
      </c>
      <c r="L79" s="186">
        <v>671915</v>
      </c>
      <c r="M79" s="186">
        <v>7492</v>
      </c>
      <c r="N79" s="186">
        <v>9563534</v>
      </c>
      <c r="O79" s="187">
        <v>7239</v>
      </c>
      <c r="P79" s="176">
        <v>13804971</v>
      </c>
    </row>
    <row r="80" spans="1:16" x14ac:dyDescent="0.25">
      <c r="A80" s="184">
        <v>73</v>
      </c>
      <c r="B80" s="184">
        <v>560078</v>
      </c>
      <c r="C80" s="184" t="s">
        <v>191</v>
      </c>
      <c r="D80" s="185" t="s">
        <v>265</v>
      </c>
      <c r="E80" s="186"/>
      <c r="F80" s="186"/>
      <c r="G80" s="186"/>
      <c r="H80" s="186"/>
      <c r="I80" s="186">
        <v>5564</v>
      </c>
      <c r="J80" s="186">
        <v>8646006</v>
      </c>
      <c r="K80" s="186">
        <v>1484</v>
      </c>
      <c r="L80" s="186">
        <v>774248</v>
      </c>
      <c r="M80" s="186">
        <v>11054</v>
      </c>
      <c r="N80" s="186">
        <v>13259951</v>
      </c>
      <c r="O80" s="187">
        <v>8743</v>
      </c>
      <c r="P80" s="176">
        <v>16684601</v>
      </c>
    </row>
    <row r="81" spans="1:16" x14ac:dyDescent="0.25">
      <c r="A81" s="184">
        <v>74</v>
      </c>
      <c r="B81" s="184">
        <v>560079</v>
      </c>
      <c r="C81" s="184" t="s">
        <v>191</v>
      </c>
      <c r="D81" s="185" t="s">
        <v>266</v>
      </c>
      <c r="E81" s="186"/>
      <c r="F81" s="186"/>
      <c r="G81" s="186"/>
      <c r="H81" s="186"/>
      <c r="I81" s="186">
        <v>4401</v>
      </c>
      <c r="J81" s="186">
        <v>6841864</v>
      </c>
      <c r="K81" s="186">
        <v>1176</v>
      </c>
      <c r="L81" s="186">
        <v>612576</v>
      </c>
      <c r="M81" s="186">
        <v>5985</v>
      </c>
      <c r="N81" s="186">
        <v>7578681</v>
      </c>
      <c r="O81" s="187">
        <v>6203</v>
      </c>
      <c r="P81" s="176">
        <v>11941314</v>
      </c>
    </row>
    <row r="82" spans="1:16" x14ac:dyDescent="0.25">
      <c r="A82" s="184">
        <v>75</v>
      </c>
      <c r="B82" s="184">
        <v>560080</v>
      </c>
      <c r="C82" s="184" t="s">
        <v>191</v>
      </c>
      <c r="D82" s="185" t="s">
        <v>267</v>
      </c>
      <c r="E82" s="186"/>
      <c r="F82" s="186"/>
      <c r="G82" s="186"/>
      <c r="H82" s="186"/>
      <c r="I82" s="186">
        <v>3894</v>
      </c>
      <c r="J82" s="186">
        <v>6154204</v>
      </c>
      <c r="K82" s="186">
        <v>1038</v>
      </c>
      <c r="L82" s="186">
        <v>541511</v>
      </c>
      <c r="M82" s="186">
        <v>5381</v>
      </c>
      <c r="N82" s="186">
        <v>6641107</v>
      </c>
      <c r="O82" s="187">
        <v>5399</v>
      </c>
      <c r="P82" s="176">
        <v>10911926</v>
      </c>
    </row>
    <row r="83" spans="1:16" ht="24.75" customHeight="1" x14ac:dyDescent="0.25">
      <c r="A83" s="184">
        <v>76</v>
      </c>
      <c r="B83" s="184">
        <v>560081</v>
      </c>
      <c r="C83" s="184" t="s">
        <v>191</v>
      </c>
      <c r="D83" s="188" t="s">
        <v>348</v>
      </c>
      <c r="E83" s="186"/>
      <c r="F83" s="186"/>
      <c r="G83" s="186"/>
      <c r="H83" s="186"/>
      <c r="I83" s="186">
        <v>5909</v>
      </c>
      <c r="J83" s="186">
        <v>8960500</v>
      </c>
      <c r="K83" s="186">
        <v>1575</v>
      </c>
      <c r="L83" s="186">
        <v>821506</v>
      </c>
      <c r="M83" s="186">
        <v>12066</v>
      </c>
      <c r="N83" s="186">
        <v>14537608</v>
      </c>
      <c r="O83" s="187">
        <v>8989</v>
      </c>
      <c r="P83" s="176">
        <v>16622720</v>
      </c>
    </row>
    <row r="84" spans="1:16" ht="38.25" x14ac:dyDescent="0.25">
      <c r="A84" s="184">
        <v>77</v>
      </c>
      <c r="B84" s="184">
        <v>560082</v>
      </c>
      <c r="C84" s="184" t="s">
        <v>191</v>
      </c>
      <c r="D84" s="188" t="s">
        <v>349</v>
      </c>
      <c r="E84" s="186"/>
      <c r="F84" s="186"/>
      <c r="G84" s="186"/>
      <c r="H84" s="186"/>
      <c r="I84" s="186">
        <v>2386</v>
      </c>
      <c r="J84" s="186">
        <v>2484604</v>
      </c>
      <c r="K84" s="186">
        <v>612</v>
      </c>
      <c r="L84" s="186">
        <v>319790</v>
      </c>
      <c r="M84" s="186">
        <v>25</v>
      </c>
      <c r="N84" s="186">
        <v>78244</v>
      </c>
      <c r="O84" s="187"/>
      <c r="P84" s="176"/>
    </row>
    <row r="85" spans="1:16" ht="28.5" customHeight="1" x14ac:dyDescent="0.25">
      <c r="A85" s="184">
        <v>78</v>
      </c>
      <c r="B85" s="184">
        <v>560083</v>
      </c>
      <c r="C85" s="184" t="s">
        <v>191</v>
      </c>
      <c r="D85" s="185" t="s">
        <v>268</v>
      </c>
      <c r="E85" s="186"/>
      <c r="F85" s="186"/>
      <c r="G85" s="186"/>
      <c r="H85" s="186"/>
      <c r="I85" s="186">
        <v>4945</v>
      </c>
      <c r="J85" s="186">
        <v>7450784</v>
      </c>
      <c r="K85" s="186">
        <v>1311</v>
      </c>
      <c r="L85" s="186">
        <v>683640</v>
      </c>
      <c r="M85" s="186">
        <v>158</v>
      </c>
      <c r="N85" s="186">
        <v>485241</v>
      </c>
      <c r="O85" s="187"/>
      <c r="P85" s="176"/>
    </row>
    <row r="86" spans="1:16" ht="25.5" x14ac:dyDescent="0.25">
      <c r="A86" s="184">
        <v>79</v>
      </c>
      <c r="B86" s="184">
        <v>560084</v>
      </c>
      <c r="C86" s="184" t="s">
        <v>191</v>
      </c>
      <c r="D86" s="185" t="s">
        <v>269</v>
      </c>
      <c r="E86" s="186"/>
      <c r="F86" s="186"/>
      <c r="G86" s="186"/>
      <c r="H86" s="186"/>
      <c r="I86" s="186">
        <v>6441</v>
      </c>
      <c r="J86" s="186">
        <v>10098605</v>
      </c>
      <c r="K86" s="186">
        <v>1724</v>
      </c>
      <c r="L86" s="186">
        <v>899321</v>
      </c>
      <c r="M86" s="186"/>
      <c r="N86" s="186"/>
      <c r="O86" s="187"/>
      <c r="P86" s="176"/>
    </row>
    <row r="87" spans="1:16" ht="25.5" x14ac:dyDescent="0.25">
      <c r="A87" s="184">
        <v>80</v>
      </c>
      <c r="B87" s="184">
        <v>560085</v>
      </c>
      <c r="C87" s="184" t="s">
        <v>191</v>
      </c>
      <c r="D87" s="188" t="s">
        <v>361</v>
      </c>
      <c r="E87" s="186"/>
      <c r="F87" s="186"/>
      <c r="G87" s="186"/>
      <c r="H87" s="186"/>
      <c r="I87" s="186">
        <v>1524</v>
      </c>
      <c r="J87" s="186">
        <v>2384793</v>
      </c>
      <c r="K87" s="186">
        <v>410</v>
      </c>
      <c r="L87" s="186">
        <v>214259</v>
      </c>
      <c r="M87" s="186"/>
      <c r="N87" s="186"/>
      <c r="O87" s="187"/>
      <c r="P87" s="176"/>
    </row>
    <row r="88" spans="1:16" ht="24.75" customHeight="1" x14ac:dyDescent="0.25">
      <c r="A88" s="184">
        <v>81</v>
      </c>
      <c r="B88" s="184">
        <v>560086</v>
      </c>
      <c r="C88" s="184" t="s">
        <v>191</v>
      </c>
      <c r="D88" s="185" t="s">
        <v>270</v>
      </c>
      <c r="E88" s="186"/>
      <c r="F88" s="186"/>
      <c r="G88" s="186"/>
      <c r="H88" s="186"/>
      <c r="I88" s="186">
        <v>975</v>
      </c>
      <c r="J88" s="186">
        <v>1542383</v>
      </c>
      <c r="K88" s="186">
        <v>261</v>
      </c>
      <c r="L88" s="186">
        <v>136444</v>
      </c>
      <c r="M88" s="186"/>
      <c r="N88" s="186"/>
      <c r="O88" s="187"/>
      <c r="P88" s="176"/>
    </row>
    <row r="89" spans="1:16" ht="27" customHeight="1" x14ac:dyDescent="0.25">
      <c r="A89" s="184">
        <v>82</v>
      </c>
      <c r="B89" s="184">
        <v>560087</v>
      </c>
      <c r="C89" s="184" t="s">
        <v>191</v>
      </c>
      <c r="D89" s="185" t="s">
        <v>350</v>
      </c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7"/>
      <c r="P89" s="176"/>
    </row>
    <row r="90" spans="1:16" ht="23.25" customHeight="1" x14ac:dyDescent="0.25">
      <c r="A90" s="184">
        <v>83</v>
      </c>
      <c r="B90" s="184">
        <v>560088</v>
      </c>
      <c r="C90" s="184" t="s">
        <v>191</v>
      </c>
      <c r="D90" s="185" t="s">
        <v>351</v>
      </c>
      <c r="E90" s="186"/>
      <c r="F90" s="186"/>
      <c r="G90" s="186"/>
      <c r="H90" s="186"/>
      <c r="I90" s="186"/>
      <c r="J90" s="186"/>
      <c r="K90" s="186"/>
      <c r="L90" s="186"/>
      <c r="M90" s="186"/>
      <c r="N90" s="186"/>
      <c r="O90" s="187"/>
      <c r="P90" s="176"/>
    </row>
    <row r="91" spans="1:16" ht="19.5" customHeight="1" x14ac:dyDescent="0.25">
      <c r="A91" s="184">
        <v>84</v>
      </c>
      <c r="B91" s="184">
        <v>560089</v>
      </c>
      <c r="C91" s="184" t="s">
        <v>191</v>
      </c>
      <c r="D91" s="185" t="s">
        <v>362</v>
      </c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7"/>
      <c r="P91" s="176"/>
    </row>
    <row r="92" spans="1:16" ht="19.5" customHeight="1" x14ac:dyDescent="0.25">
      <c r="A92" s="184">
        <v>85</v>
      </c>
      <c r="B92" s="189" t="s">
        <v>271</v>
      </c>
      <c r="C92" s="189"/>
      <c r="D92" s="185" t="s">
        <v>275</v>
      </c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7"/>
      <c r="P92" s="176"/>
    </row>
    <row r="93" spans="1:16" ht="15" customHeight="1" x14ac:dyDescent="0.25">
      <c r="A93" s="184">
        <v>86</v>
      </c>
      <c r="B93" s="189" t="s">
        <v>272</v>
      </c>
      <c r="C93" s="189"/>
      <c r="D93" s="185" t="s">
        <v>277</v>
      </c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7"/>
      <c r="P93" s="176"/>
    </row>
    <row r="94" spans="1:16" ht="25.5" customHeight="1" x14ac:dyDescent="0.25">
      <c r="A94" s="184">
        <v>87</v>
      </c>
      <c r="B94" s="189" t="s">
        <v>273</v>
      </c>
      <c r="C94" s="189"/>
      <c r="D94" s="185" t="s">
        <v>278</v>
      </c>
      <c r="E94" s="186"/>
      <c r="F94" s="186"/>
      <c r="G94" s="186"/>
      <c r="H94" s="186"/>
      <c r="I94" s="186">
        <v>155</v>
      </c>
      <c r="J94" s="186">
        <v>250215</v>
      </c>
      <c r="K94" s="186">
        <v>40</v>
      </c>
      <c r="L94" s="186">
        <v>20253</v>
      </c>
      <c r="M94" s="186">
        <v>22</v>
      </c>
      <c r="N94" s="186">
        <v>66492</v>
      </c>
      <c r="O94" s="187"/>
      <c r="P94" s="176"/>
    </row>
    <row r="95" spans="1:16" ht="15" customHeight="1" x14ac:dyDescent="0.25">
      <c r="A95" s="184">
        <v>88</v>
      </c>
      <c r="B95" s="189" t="s">
        <v>274</v>
      </c>
      <c r="C95" s="189"/>
      <c r="D95" s="185" t="s">
        <v>279</v>
      </c>
      <c r="E95" s="186"/>
      <c r="F95" s="186"/>
      <c r="G95" s="186"/>
      <c r="H95" s="186"/>
      <c r="I95" s="186">
        <v>1640</v>
      </c>
      <c r="J95" s="186">
        <v>2258197</v>
      </c>
      <c r="K95" s="186">
        <v>438</v>
      </c>
      <c r="L95" s="186">
        <v>227406</v>
      </c>
      <c r="M95" s="186"/>
      <c r="N95" s="186"/>
      <c r="O95" s="187"/>
      <c r="P95" s="176"/>
    </row>
    <row r="96" spans="1:16" ht="30.75" customHeight="1" x14ac:dyDescent="0.25">
      <c r="A96" s="184">
        <v>89</v>
      </c>
      <c r="B96" s="189" t="s">
        <v>276</v>
      </c>
      <c r="C96" s="189"/>
      <c r="D96" s="185" t="s">
        <v>280</v>
      </c>
      <c r="E96" s="186"/>
      <c r="F96" s="186"/>
      <c r="G96" s="186"/>
      <c r="H96" s="186"/>
      <c r="I96" s="186">
        <v>684</v>
      </c>
      <c r="J96" s="186">
        <v>1133881</v>
      </c>
      <c r="K96" s="186">
        <v>185</v>
      </c>
      <c r="L96" s="186">
        <v>97714</v>
      </c>
      <c r="M96" s="186">
        <v>150</v>
      </c>
      <c r="N96" s="186">
        <v>267061</v>
      </c>
      <c r="O96" s="187"/>
      <c r="P96" s="176"/>
    </row>
    <row r="97" spans="1:16" ht="15" customHeight="1" x14ac:dyDescent="0.25">
      <c r="A97" s="184">
        <v>90</v>
      </c>
      <c r="B97" s="184">
        <v>560096</v>
      </c>
      <c r="C97" s="184" t="s">
        <v>191</v>
      </c>
      <c r="D97" s="185" t="s">
        <v>282</v>
      </c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7"/>
      <c r="P97" s="176"/>
    </row>
    <row r="98" spans="1:16" ht="30" customHeight="1" x14ac:dyDescent="0.25">
      <c r="A98" s="184">
        <v>91</v>
      </c>
      <c r="B98" s="184">
        <v>560098</v>
      </c>
      <c r="C98" s="184" t="s">
        <v>191</v>
      </c>
      <c r="D98" s="185" t="s">
        <v>283</v>
      </c>
      <c r="E98" s="186">
        <v>729</v>
      </c>
      <c r="F98" s="186">
        <v>111427306</v>
      </c>
      <c r="G98" s="186"/>
      <c r="H98" s="186"/>
      <c r="I98" s="186"/>
      <c r="J98" s="186"/>
      <c r="K98" s="186"/>
      <c r="L98" s="186"/>
      <c r="M98" s="186"/>
      <c r="N98" s="186"/>
      <c r="O98" s="187"/>
      <c r="P98" s="176"/>
    </row>
    <row r="99" spans="1:16" ht="15.75" customHeight="1" x14ac:dyDescent="0.25">
      <c r="A99" s="184"/>
      <c r="B99" s="184"/>
      <c r="C99" s="184"/>
      <c r="D99" s="185" t="s">
        <v>364</v>
      </c>
      <c r="E99" s="201"/>
      <c r="F99" s="201"/>
      <c r="G99" s="186">
        <v>7500</v>
      </c>
      <c r="H99" s="186">
        <v>3997185</v>
      </c>
      <c r="I99" s="186"/>
      <c r="J99" s="186"/>
      <c r="K99" s="186"/>
      <c r="L99" s="186"/>
      <c r="M99" s="186"/>
      <c r="N99" s="186"/>
      <c r="O99" s="187"/>
      <c r="P99" s="176"/>
    </row>
    <row r="100" spans="1:16" ht="15.75" customHeight="1" x14ac:dyDescent="0.25">
      <c r="A100" s="184"/>
      <c r="B100" s="184"/>
      <c r="C100" s="184"/>
      <c r="D100" s="185" t="s">
        <v>502</v>
      </c>
      <c r="E100" s="357"/>
      <c r="F100" s="357"/>
      <c r="G100" s="356">
        <v>16500</v>
      </c>
      <c r="H100" s="186">
        <v>26381000</v>
      </c>
      <c r="I100" s="186"/>
      <c r="J100" s="186"/>
      <c r="K100" s="186"/>
      <c r="L100" s="186"/>
      <c r="M100" s="186"/>
      <c r="N100" s="186"/>
      <c r="O100" s="187"/>
      <c r="P100" s="176"/>
    </row>
    <row r="101" spans="1:16" ht="27" customHeight="1" x14ac:dyDescent="0.25">
      <c r="A101" s="184">
        <v>92</v>
      </c>
      <c r="B101" s="184">
        <v>560099</v>
      </c>
      <c r="C101" s="184" t="s">
        <v>191</v>
      </c>
      <c r="D101" s="188" t="s">
        <v>352</v>
      </c>
      <c r="E101" s="197">
        <v>578</v>
      </c>
      <c r="F101" s="197">
        <v>90109100</v>
      </c>
      <c r="G101" s="186"/>
      <c r="H101" s="186"/>
      <c r="I101" s="186"/>
      <c r="J101" s="186"/>
      <c r="K101" s="186"/>
      <c r="L101" s="186"/>
      <c r="M101" s="186"/>
      <c r="N101" s="186"/>
      <c r="O101" s="187"/>
      <c r="P101" s="176"/>
    </row>
    <row r="102" spans="1:16" ht="15" customHeight="1" x14ac:dyDescent="0.25">
      <c r="A102" s="184">
        <v>94</v>
      </c>
      <c r="B102" s="189" t="s">
        <v>281</v>
      </c>
      <c r="C102" s="189"/>
      <c r="D102" s="315" t="s">
        <v>284</v>
      </c>
      <c r="E102" s="201"/>
      <c r="F102" s="201"/>
      <c r="G102" s="201"/>
      <c r="H102" s="201"/>
      <c r="I102" s="201"/>
      <c r="J102" s="201"/>
      <c r="K102" s="201"/>
      <c r="L102" s="201"/>
      <c r="M102" s="201"/>
      <c r="N102" s="201"/>
      <c r="O102" s="202"/>
      <c r="P102" s="316"/>
    </row>
    <row r="103" spans="1:16" x14ac:dyDescent="0.25">
      <c r="D103" s="317" t="s">
        <v>145</v>
      </c>
      <c r="E103" s="318">
        <f>SUM(E7:E102)</f>
        <v>118285</v>
      </c>
      <c r="F103" s="318">
        <f>SUM(F7:F102)</f>
        <v>345309406</v>
      </c>
      <c r="G103" s="318">
        <f t="shared" ref="G103:P103" si="0">SUM(G7:G102)</f>
        <v>76500</v>
      </c>
      <c r="H103" s="318">
        <f t="shared" si="0"/>
        <v>60470150</v>
      </c>
      <c r="I103" s="318">
        <f t="shared" si="0"/>
        <v>409326</v>
      </c>
      <c r="J103" s="318">
        <f t="shared" si="0"/>
        <v>630985023</v>
      </c>
      <c r="K103" s="318">
        <f t="shared" si="0"/>
        <v>109163</v>
      </c>
      <c r="L103" s="318">
        <f t="shared" si="0"/>
        <v>56894595</v>
      </c>
      <c r="M103" s="318">
        <f t="shared" si="0"/>
        <v>705558</v>
      </c>
      <c r="N103" s="318">
        <f t="shared" si="0"/>
        <v>841236856</v>
      </c>
      <c r="O103" s="318">
        <f t="shared" si="0"/>
        <v>623795</v>
      </c>
      <c r="P103" s="318">
        <f t="shared" si="0"/>
        <v>1202632663</v>
      </c>
    </row>
  </sheetData>
  <mergeCells count="15">
    <mergeCell ref="E2:P2"/>
    <mergeCell ref="D3:D6"/>
    <mergeCell ref="E3:N3"/>
    <mergeCell ref="I5:J5"/>
    <mergeCell ref="N1:P1"/>
    <mergeCell ref="O3:P5"/>
    <mergeCell ref="E5:F5"/>
    <mergeCell ref="G5:H5"/>
    <mergeCell ref="K5:L5"/>
    <mergeCell ref="M5:N5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7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RowHeight="15" x14ac:dyDescent="0.25"/>
  <cols>
    <col min="1" max="1" width="9.140625" style="9" customWidth="1"/>
    <col min="2" max="2" width="26" customWidth="1"/>
    <col min="3" max="3" width="11.28515625" customWidth="1"/>
    <col min="4" max="4" width="9" customWidth="1"/>
    <col min="5" max="5" width="10.7109375" customWidth="1"/>
    <col min="6" max="6" width="10.85546875" customWidth="1"/>
    <col min="7" max="7" width="14.85546875" customWidth="1"/>
    <col min="8" max="8" width="12.5703125" style="85" customWidth="1"/>
    <col min="9" max="9" width="9.42578125" style="45" customWidth="1"/>
    <col min="10" max="10" width="12" style="45" customWidth="1"/>
    <col min="11" max="11" width="9.7109375" style="45" customWidth="1"/>
    <col min="12" max="12" width="8.85546875" style="45" customWidth="1"/>
    <col min="13" max="13" width="11.42578125" style="47" customWidth="1"/>
    <col min="14" max="14" width="10.28515625" style="47" customWidth="1"/>
    <col min="15" max="15" width="12.5703125" style="45" customWidth="1"/>
  </cols>
  <sheetData>
    <row r="1" spans="1:15" ht="24.75" customHeight="1" x14ac:dyDescent="0.25">
      <c r="A1" s="57"/>
      <c r="B1" s="45"/>
      <c r="C1" s="45"/>
      <c r="D1" s="45"/>
      <c r="E1" s="45"/>
      <c r="F1" s="45"/>
      <c r="G1" s="18"/>
      <c r="I1" s="18"/>
      <c r="J1" s="18"/>
      <c r="K1" s="18"/>
      <c r="L1" s="516" t="s">
        <v>328</v>
      </c>
      <c r="M1" s="516"/>
      <c r="N1" s="516"/>
      <c r="O1" s="516"/>
    </row>
    <row r="2" spans="1:15" ht="17.25" customHeight="1" x14ac:dyDescent="0.25">
      <c r="A2" s="519" t="s">
        <v>141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</row>
    <row r="3" spans="1:15" s="351" customFormat="1" ht="33.75" customHeight="1" x14ac:dyDescent="0.2">
      <c r="A3" s="520" t="s">
        <v>142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</row>
    <row r="4" spans="1:15" s="321" customFormat="1" ht="42.75" customHeight="1" x14ac:dyDescent="0.2">
      <c r="A4" s="521" t="s">
        <v>95</v>
      </c>
      <c r="B4" s="521" t="s">
        <v>96</v>
      </c>
      <c r="C4" s="523" t="s">
        <v>143</v>
      </c>
      <c r="D4" s="524"/>
      <c r="E4" s="525" t="s">
        <v>98</v>
      </c>
      <c r="F4" s="526"/>
      <c r="G4" s="527" t="s">
        <v>99</v>
      </c>
      <c r="H4" s="528"/>
      <c r="I4" s="529" t="s">
        <v>100</v>
      </c>
      <c r="J4" s="530"/>
      <c r="K4" s="531" t="s">
        <v>101</v>
      </c>
      <c r="L4" s="532"/>
      <c r="M4" s="517" t="s">
        <v>102</v>
      </c>
      <c r="N4" s="518"/>
      <c r="O4" s="323" t="s">
        <v>144</v>
      </c>
    </row>
    <row r="5" spans="1:15" s="321" customFormat="1" ht="19.5" customHeight="1" x14ac:dyDescent="0.2">
      <c r="A5" s="522"/>
      <c r="B5" s="522"/>
      <c r="C5" s="352" t="s">
        <v>104</v>
      </c>
      <c r="D5" s="352" t="s">
        <v>105</v>
      </c>
      <c r="E5" s="352" t="s">
        <v>104</v>
      </c>
      <c r="F5" s="352" t="s">
        <v>105</v>
      </c>
      <c r="G5" s="352" t="s">
        <v>104</v>
      </c>
      <c r="H5" s="352" t="s">
        <v>105</v>
      </c>
      <c r="I5" s="324" t="s">
        <v>104</v>
      </c>
      <c r="J5" s="324" t="s">
        <v>105</v>
      </c>
      <c r="K5" s="324" t="s">
        <v>104</v>
      </c>
      <c r="L5" s="324" t="s">
        <v>105</v>
      </c>
      <c r="M5" s="325" t="s">
        <v>104</v>
      </c>
      <c r="N5" s="326" t="s">
        <v>105</v>
      </c>
      <c r="O5" s="319" t="s">
        <v>106</v>
      </c>
    </row>
    <row r="6" spans="1:15" ht="26.25" x14ac:dyDescent="0.25">
      <c r="A6" s="28">
        <v>560002</v>
      </c>
      <c r="B6" s="29" t="s">
        <v>19</v>
      </c>
      <c r="C6" s="31">
        <v>3429</v>
      </c>
      <c r="D6" s="31">
        <v>0</v>
      </c>
      <c r="E6" s="31">
        <f>VLOOKUP(A6,'[1]6Весовые коэф.'!$A$6:$G$68,4,0)</f>
        <v>16317</v>
      </c>
      <c r="F6" s="31">
        <f>VLOOKUP(A6,'[1]6Весовые коэф.'!$A$6:$G$68,3,0)</f>
        <v>1</v>
      </c>
      <c r="G6" s="50">
        <f>C6/E6</f>
        <v>0.21014892443463873</v>
      </c>
      <c r="H6" s="50">
        <f>D6/F6</f>
        <v>0</v>
      </c>
      <c r="I6" s="33">
        <f>VLOOKUP(A6,[2]нп!A$271:D$333,4,0)</f>
        <v>0.78279739593608255</v>
      </c>
      <c r="J6" s="51">
        <f>VLOOKUP(A6,[2]нп!A$339:D$401,4,0)</f>
        <v>0</v>
      </c>
      <c r="K6" s="34">
        <f>I6*VLOOKUP(A6,'[1]6Весовые коэф.'!$A$6:$G$68,7,0)</f>
        <v>0.78279739593608255</v>
      </c>
      <c r="L6" s="34">
        <f>J6*VLOOKUP(A6,'[1]6Весовые коэф.'!$A$6:$G$68,6,0)</f>
        <v>0</v>
      </c>
      <c r="M6" s="35"/>
      <c r="N6" s="36"/>
      <c r="O6" s="37">
        <f>K6+L6</f>
        <v>0.78279739593608255</v>
      </c>
    </row>
    <row r="7" spans="1:15" ht="26.25" x14ac:dyDescent="0.25">
      <c r="A7" s="28">
        <v>560014</v>
      </c>
      <c r="B7" s="29" t="s">
        <v>30</v>
      </c>
      <c r="C7" s="31">
        <v>447</v>
      </c>
      <c r="D7" s="31">
        <v>14</v>
      </c>
      <c r="E7" s="31">
        <f>VLOOKUP(A7,'[1]6Весовые коэф.'!$A$6:$G$68,4,0)</f>
        <v>4097</v>
      </c>
      <c r="F7" s="31">
        <f>VLOOKUP(A7,'[1]6Весовые коэф.'!$A$6:$G$68,3,0)</f>
        <v>210</v>
      </c>
      <c r="G7" s="50">
        <f t="shared" ref="G7:H68" si="0">C7/E7</f>
        <v>0.10910422260190383</v>
      </c>
      <c r="H7" s="50">
        <f t="shared" si="0"/>
        <v>6.6666666666666666E-2</v>
      </c>
      <c r="I7" s="33">
        <f>VLOOKUP(A7,[2]нп!A$271:D$333,4,0)</f>
        <v>0.38429670546458883</v>
      </c>
      <c r="J7" s="51">
        <f>VLOOKUP(A7,[2]нп!A$339:D$401,4,0)</f>
        <v>0.22939958592132495</v>
      </c>
      <c r="K7" s="34">
        <f>I7*VLOOKUP(A7,'[1]6Весовые коэф.'!$A$6:$G$68,7,0)</f>
        <v>0.36508187019135935</v>
      </c>
      <c r="L7" s="34">
        <f>J7*VLOOKUP(A7,'[1]6Весовые коэф.'!$A$6:$G$68,6,0)</f>
        <v>1.1469979296066248E-2</v>
      </c>
      <c r="M7" s="35"/>
      <c r="N7" s="36"/>
      <c r="O7" s="37">
        <f t="shared" ref="O7:O68" si="1">K7+L7</f>
        <v>0.37655184948742559</v>
      </c>
    </row>
    <row r="8" spans="1:15" x14ac:dyDescent="0.25">
      <c r="A8" s="28">
        <v>560017</v>
      </c>
      <c r="B8" s="29" t="s">
        <v>31</v>
      </c>
      <c r="C8" s="31">
        <v>17403</v>
      </c>
      <c r="D8" s="31">
        <v>3</v>
      </c>
      <c r="E8" s="31">
        <f>VLOOKUP(A8,'[1]6Весовые коэф.'!$A$6:$G$68,4,0)</f>
        <v>75287</v>
      </c>
      <c r="F8" s="31">
        <f>VLOOKUP(A8,'[1]6Весовые коэф.'!$A$6:$G$68,3,0)</f>
        <v>7</v>
      </c>
      <c r="G8" s="50">
        <f t="shared" si="0"/>
        <v>0.23115544516317557</v>
      </c>
      <c r="H8" s="50">
        <f t="shared" si="0"/>
        <v>0.42857142857142855</v>
      </c>
      <c r="I8" s="33">
        <f>VLOOKUP(A8,[2]нп!A$271:D$333,4,0)</f>
        <v>0.86604853028210738</v>
      </c>
      <c r="J8" s="51">
        <f>VLOOKUP(A8,[2]нп!A$339:D$401,4,0)</f>
        <v>1.7279503105590059</v>
      </c>
      <c r="K8" s="34">
        <f>I8*VLOOKUP(A8,'[1]6Весовые коэф.'!$A$6:$G$68,7,0)</f>
        <v>0.86604853028210738</v>
      </c>
      <c r="L8" s="34">
        <f>J8*VLOOKUP(A8,'[1]6Весовые коэф.'!$A$6:$G$68,6,0)</f>
        <v>0</v>
      </c>
      <c r="M8" s="35"/>
      <c r="N8" s="36"/>
      <c r="O8" s="37">
        <f t="shared" si="1"/>
        <v>0.86604853028210738</v>
      </c>
    </row>
    <row r="9" spans="1:15" x14ac:dyDescent="0.25">
      <c r="A9" s="28">
        <v>560019</v>
      </c>
      <c r="B9" s="29" t="s">
        <v>32</v>
      </c>
      <c r="C9" s="31">
        <v>22362</v>
      </c>
      <c r="D9" s="31">
        <v>807</v>
      </c>
      <c r="E9" s="31">
        <f>VLOOKUP(A9,'[1]6Весовые коэф.'!$A$6:$G$68,4,0)</f>
        <v>88376</v>
      </c>
      <c r="F9" s="31">
        <f>VLOOKUP(A9,'[1]6Весовые коэф.'!$A$6:$G$68,3,0)</f>
        <v>3647</v>
      </c>
      <c r="G9" s="50">
        <f t="shared" si="0"/>
        <v>0.25303249751063639</v>
      </c>
      <c r="H9" s="50">
        <f t="shared" si="0"/>
        <v>0.22127776254455717</v>
      </c>
      <c r="I9" s="33">
        <f>VLOOKUP(A9,[2]нп!A$271:D$333,4,0)</f>
        <v>0.95206155060169706</v>
      </c>
      <c r="J9" s="51">
        <f>VLOOKUP(A9,[2]нп!A$339:D$401,4,0)</f>
        <v>0.8695652173913041</v>
      </c>
      <c r="K9" s="34">
        <f>I9*VLOOKUP(A9,'[1]6Весовые коэф.'!$A$6:$G$68,7,0)</f>
        <v>0.91397908857762911</v>
      </c>
      <c r="L9" s="34">
        <f>J9*VLOOKUP(A9,'[1]6Весовые коэф.'!$A$6:$G$68,6,0)</f>
        <v>3.4782608695652167E-2</v>
      </c>
      <c r="M9" s="35"/>
      <c r="N9" s="36"/>
      <c r="O9" s="37">
        <f t="shared" si="1"/>
        <v>0.9487616972732813</v>
      </c>
    </row>
    <row r="10" spans="1:15" x14ac:dyDescent="0.25">
      <c r="A10" s="28">
        <v>560021</v>
      </c>
      <c r="B10" s="29" t="s">
        <v>33</v>
      </c>
      <c r="C10" s="31">
        <v>11651</v>
      </c>
      <c r="D10" s="31">
        <v>11614</v>
      </c>
      <c r="E10" s="31">
        <f>VLOOKUP(A10,'[1]6Весовые коэф.'!$A$6:$G$68,4,0)</f>
        <v>55510</v>
      </c>
      <c r="F10" s="31">
        <f>VLOOKUP(A10,'[1]6Весовые коэф.'!$A$6:$G$68,3,0)</f>
        <v>37348</v>
      </c>
      <c r="G10" s="50">
        <f t="shared" si="0"/>
        <v>0.20989010989010989</v>
      </c>
      <c r="H10" s="50">
        <f t="shared" si="0"/>
        <v>0.31096712005997645</v>
      </c>
      <c r="I10" s="33">
        <f>VLOOKUP(A10,[2]нп!A$271:D$333,4,0)</f>
        <v>0.78200828565792113</v>
      </c>
      <c r="J10" s="51">
        <f>VLOOKUP(A10,[2]нп!A$339:D$401,4,0)</f>
        <v>1.2409937888198757</v>
      </c>
      <c r="K10" s="34">
        <f>I10*VLOOKUP(A10,'[1]6Весовые коэф.'!$A$6:$G$68,7,0)</f>
        <v>0.46920497139475265</v>
      </c>
      <c r="L10" s="34">
        <f>J10*VLOOKUP(A10,'[1]6Весовые коэф.'!$A$6:$G$68,6,0)</f>
        <v>0.49639751552795031</v>
      </c>
      <c r="M10" s="35"/>
      <c r="N10" s="36"/>
      <c r="O10" s="37">
        <f t="shared" si="1"/>
        <v>0.9656024869227029</v>
      </c>
    </row>
    <row r="11" spans="1:15" x14ac:dyDescent="0.25">
      <c r="A11" s="28">
        <v>560022</v>
      </c>
      <c r="B11" s="29" t="s">
        <v>34</v>
      </c>
      <c r="C11" s="31">
        <v>14736</v>
      </c>
      <c r="D11" s="31">
        <v>6952</v>
      </c>
      <c r="E11" s="31">
        <f>VLOOKUP(A11,'[1]6Весовые коэф.'!$A$6:$G$68,4,0)</f>
        <v>65985</v>
      </c>
      <c r="F11" s="31">
        <f>VLOOKUP(A11,'[1]6Весовые коэф.'!$A$6:$G$68,3,0)</f>
        <v>23527</v>
      </c>
      <c r="G11" s="50">
        <f t="shared" si="0"/>
        <v>0.22332348260968402</v>
      </c>
      <c r="H11" s="50">
        <f t="shared" si="0"/>
        <v>0.29549028775449482</v>
      </c>
      <c r="I11" s="33">
        <f>VLOOKUP(A11,[2]нп!A$271:D$333,4,0)</f>
        <v>0.83487867429473317</v>
      </c>
      <c r="J11" s="51">
        <f>VLOOKUP(A11,[2]нп!A$339:D$401,4,0)</f>
        <v>1.1768115942028985</v>
      </c>
      <c r="K11" s="34">
        <f>I11*VLOOKUP(A11,'[1]6Весовые коэф.'!$A$6:$G$68,7,0)</f>
        <v>0.61781021897810251</v>
      </c>
      <c r="L11" s="34">
        <f>J11*VLOOKUP(A11,'[1]6Весовые коэф.'!$A$6:$G$68,6,0)</f>
        <v>0.3059710144927536</v>
      </c>
      <c r="M11" s="35"/>
      <c r="N11" s="36"/>
      <c r="O11" s="37">
        <f t="shared" si="1"/>
        <v>0.92378123347085617</v>
      </c>
    </row>
    <row r="12" spans="1:15" x14ac:dyDescent="0.25">
      <c r="A12" s="28">
        <v>560024</v>
      </c>
      <c r="B12" s="29" t="s">
        <v>35</v>
      </c>
      <c r="C12" s="31">
        <v>369</v>
      </c>
      <c r="D12" s="31">
        <v>40726</v>
      </c>
      <c r="E12" s="31">
        <f>VLOOKUP(A12,'[1]6Весовые коэф.'!$A$6:$G$68,4,0)</f>
        <v>2452</v>
      </c>
      <c r="F12" s="31">
        <f>VLOOKUP(A12,'[1]6Весовые коэф.'!$A$6:$G$68,3,0)</f>
        <v>49563</v>
      </c>
      <c r="G12" s="50">
        <f t="shared" si="0"/>
        <v>0.15048939641109299</v>
      </c>
      <c r="H12" s="50">
        <f t="shared" si="0"/>
        <v>0.82170167261868732</v>
      </c>
      <c r="I12" s="33">
        <f>VLOOKUP(A12,[2]нп!A$271:D$333,4,0)</f>
        <v>0.54764253304399313</v>
      </c>
      <c r="J12" s="51">
        <f>VLOOKUP(A12,[2]нп!A$339:D$401,4,0)</f>
        <v>2</v>
      </c>
      <c r="K12" s="34">
        <f>I12*VLOOKUP(A12,'[1]6Весовые коэф.'!$A$6:$G$68,7,0)</f>
        <v>2.7382126652199659E-2</v>
      </c>
      <c r="L12" s="34">
        <f>J12*VLOOKUP(A12,'[1]6Весовые коэф.'!$A$6:$G$68,6,0)</f>
        <v>1.9</v>
      </c>
      <c r="M12" s="35"/>
      <c r="N12" s="36"/>
      <c r="O12" s="37">
        <f t="shared" si="1"/>
        <v>1.9273821266521995</v>
      </c>
    </row>
    <row r="13" spans="1:15" ht="26.25" x14ac:dyDescent="0.25">
      <c r="A13" s="28">
        <v>560026</v>
      </c>
      <c r="B13" s="29" t="s">
        <v>36</v>
      </c>
      <c r="C13" s="31">
        <v>19277</v>
      </c>
      <c r="D13" s="31">
        <v>5190</v>
      </c>
      <c r="E13" s="31">
        <f>VLOOKUP(A13,'[1]6Весовые коэф.'!$A$6:$G$68,4,0)</f>
        <v>92889</v>
      </c>
      <c r="F13" s="31">
        <f>VLOOKUP(A13,'[1]6Весовые коэф.'!$A$6:$G$68,3,0)</f>
        <v>18627</v>
      </c>
      <c r="G13" s="50">
        <f t="shared" si="0"/>
        <v>0.20752726372336874</v>
      </c>
      <c r="H13" s="50">
        <f t="shared" si="0"/>
        <v>0.2786277983572234</v>
      </c>
      <c r="I13" s="33">
        <f>VLOOKUP(A13,[2]нп!A$271:D$333,4,0)</f>
        <v>0.77253896231998453</v>
      </c>
      <c r="J13" s="51">
        <f>VLOOKUP(A13,[2]нп!A$339:D$401,4,0)</f>
        <v>1.1068322981366459</v>
      </c>
      <c r="K13" s="34">
        <f>I13*VLOOKUP(A13,'[1]6Весовые коэф.'!$A$6:$G$68,7,0)</f>
        <v>0.64120733872558711</v>
      </c>
      <c r="L13" s="34">
        <f>J13*VLOOKUP(A13,'[1]6Весовые коэф.'!$A$6:$G$68,6,0)</f>
        <v>0.18816149068322982</v>
      </c>
      <c r="M13" s="35"/>
      <c r="N13" s="36"/>
      <c r="O13" s="37">
        <f t="shared" si="1"/>
        <v>0.82936882940881695</v>
      </c>
    </row>
    <row r="14" spans="1:15" x14ac:dyDescent="0.25">
      <c r="A14" s="28">
        <v>560032</v>
      </c>
      <c r="B14" s="29" t="s">
        <v>37</v>
      </c>
      <c r="C14" s="31">
        <v>3643</v>
      </c>
      <c r="D14" s="31">
        <v>0</v>
      </c>
      <c r="E14" s="31">
        <f>VLOOKUP(A14,'[1]6Весовые коэф.'!$A$6:$G$68,4,0)</f>
        <v>21033</v>
      </c>
      <c r="F14" s="31">
        <f>VLOOKUP(A14,'[1]6Весовые коэф.'!$A$6:$G$68,3,0)</f>
        <v>0</v>
      </c>
      <c r="G14" s="50">
        <f t="shared" si="0"/>
        <v>0.1732040127418818</v>
      </c>
      <c r="H14" s="50">
        <v>0</v>
      </c>
      <c r="I14" s="33">
        <f>VLOOKUP(A14,[2]нп!A$271:D$333,4,0)</f>
        <v>0.63720654961530898</v>
      </c>
      <c r="J14" s="51">
        <f>VLOOKUP(A14,[2]нп!A$339:D$401,4,0)</f>
        <v>0</v>
      </c>
      <c r="K14" s="34">
        <f>I14*VLOOKUP(A14,'[1]6Весовые коэф.'!$A$6:$G$68,7,0)</f>
        <v>0.63720654961530898</v>
      </c>
      <c r="L14" s="34">
        <f>J14*VLOOKUP(A14,'[1]6Весовые коэф.'!$A$6:$G$68,6,0)</f>
        <v>0</v>
      </c>
      <c r="M14" s="35"/>
      <c r="N14" s="36"/>
      <c r="O14" s="37">
        <f t="shared" si="1"/>
        <v>0.63720654961530898</v>
      </c>
    </row>
    <row r="15" spans="1:15" x14ac:dyDescent="0.25">
      <c r="A15" s="28">
        <v>560033</v>
      </c>
      <c r="B15" s="29" t="s">
        <v>38</v>
      </c>
      <c r="C15" s="31">
        <v>9732</v>
      </c>
      <c r="D15" s="31">
        <v>0</v>
      </c>
      <c r="E15" s="31">
        <f>VLOOKUP(A15,'[1]6Весовые коэф.'!$A$6:$G$68,4,0)</f>
        <v>38849</v>
      </c>
      <c r="F15" s="31">
        <f>VLOOKUP(A15,'[1]6Весовые коэф.'!$A$6:$G$68,3,0)</f>
        <v>0</v>
      </c>
      <c r="G15" s="50">
        <f t="shared" si="0"/>
        <v>0.25050837859404362</v>
      </c>
      <c r="H15" s="50">
        <v>0</v>
      </c>
      <c r="I15" s="33">
        <f>VLOOKUP(A15,[2]нп!A$271:D$333,4,0)</f>
        <v>0.94219767212467986</v>
      </c>
      <c r="J15" s="51">
        <f>VLOOKUP(A15,[2]нп!A$339:D$401,4,0)</f>
        <v>0</v>
      </c>
      <c r="K15" s="34">
        <f>I15*VLOOKUP(A15,'[1]6Весовые коэф.'!$A$6:$G$68,7,0)</f>
        <v>0.94219767212467986</v>
      </c>
      <c r="L15" s="34">
        <f>J15*VLOOKUP(A15,'[1]6Весовые коэф.'!$A$6:$G$68,6,0)</f>
        <v>0</v>
      </c>
      <c r="M15" s="35"/>
      <c r="N15" s="36"/>
      <c r="O15" s="37">
        <f t="shared" si="1"/>
        <v>0.94219767212467986</v>
      </c>
    </row>
    <row r="16" spans="1:15" x14ac:dyDescent="0.25">
      <c r="A16" s="28">
        <v>560034</v>
      </c>
      <c r="B16" s="29" t="s">
        <v>39</v>
      </c>
      <c r="C16" s="31">
        <v>18500</v>
      </c>
      <c r="D16" s="31">
        <v>2</v>
      </c>
      <c r="E16" s="31">
        <f>VLOOKUP(A16,'[1]6Весовые коэф.'!$A$6:$G$68,4,0)</f>
        <v>38587</v>
      </c>
      <c r="F16" s="31">
        <f>VLOOKUP(A16,'[1]6Весовые коэф.'!$A$6:$G$68,3,0)</f>
        <v>11</v>
      </c>
      <c r="G16" s="50">
        <f t="shared" si="0"/>
        <v>0.47943607950864281</v>
      </c>
      <c r="H16" s="50">
        <f t="shared" si="0"/>
        <v>0.18181818181818182</v>
      </c>
      <c r="I16" s="33">
        <f>VLOOKUP(A16,[2]нп!A$271:D$333,4,0)</f>
        <v>1.8453343854803717</v>
      </c>
      <c r="J16" s="51">
        <f>VLOOKUP(A16,[2]нп!A$339:D$401,4,0)</f>
        <v>0.70600414078674922</v>
      </c>
      <c r="K16" s="34">
        <f>I16*VLOOKUP(A16,'[1]6Весовые коэф.'!$A$6:$G$68,7,0)</f>
        <v>1.8453343854803717</v>
      </c>
      <c r="L16" s="34">
        <f>J16*VLOOKUP(A16,'[1]6Весовые коэф.'!$A$6:$G$68,6,0)</f>
        <v>0</v>
      </c>
      <c r="M16" s="35"/>
      <c r="N16" s="36"/>
      <c r="O16" s="37">
        <f t="shared" si="1"/>
        <v>1.8453343854803717</v>
      </c>
    </row>
    <row r="17" spans="1:15" x14ac:dyDescent="0.25">
      <c r="A17" s="28">
        <v>560035</v>
      </c>
      <c r="B17" s="29" t="s">
        <v>40</v>
      </c>
      <c r="C17" s="31">
        <v>344</v>
      </c>
      <c r="D17" s="31">
        <v>2882</v>
      </c>
      <c r="E17" s="31">
        <f>VLOOKUP(A17,'[1]6Весовые коэф.'!$A$6:$G$68,4,0)</f>
        <v>1984</v>
      </c>
      <c r="F17" s="31">
        <f>VLOOKUP(A17,'[1]6Весовые коэф.'!$A$6:$G$68,3,0)</f>
        <v>30698</v>
      </c>
      <c r="G17" s="50">
        <f t="shared" si="0"/>
        <v>0.17338709677419356</v>
      </c>
      <c r="H17" s="50">
        <f t="shared" si="0"/>
        <v>9.388233761157079E-2</v>
      </c>
      <c r="I17" s="33">
        <f>VLOOKUP(A17,[2]нп!A$271:D$333,4,0)</f>
        <v>0.6379956598934704</v>
      </c>
      <c r="J17" s="51">
        <f>VLOOKUP(A17,[2]нп!A$339:D$401,4,0)</f>
        <v>0.34202898550724625</v>
      </c>
      <c r="K17" s="34">
        <f>I17*VLOOKUP(A17,'[1]6Весовые коэф.'!$A$6:$G$68,7,0)</f>
        <v>3.8279739593608225E-2</v>
      </c>
      <c r="L17" s="34">
        <f>J17*VLOOKUP(A17,'[1]6Весовые коэф.'!$A$6:$G$68,6,0)</f>
        <v>0.32150724637681144</v>
      </c>
      <c r="M17" s="35"/>
      <c r="N17" s="36"/>
      <c r="O17" s="37">
        <f t="shared" si="1"/>
        <v>0.35978698597041969</v>
      </c>
    </row>
    <row r="18" spans="1:15" x14ac:dyDescent="0.25">
      <c r="A18" s="28">
        <v>560036</v>
      </c>
      <c r="B18" s="29" t="s">
        <v>41</v>
      </c>
      <c r="C18" s="31">
        <v>10274</v>
      </c>
      <c r="D18" s="31">
        <v>4203</v>
      </c>
      <c r="E18" s="31">
        <f>VLOOKUP(A18,'[1]6Весовые коэф.'!$A$6:$G$68,4,0)</f>
        <v>47863</v>
      </c>
      <c r="F18" s="31">
        <f>VLOOKUP(A18,'[1]6Весовые коэф.'!$A$6:$G$68,3,0)</f>
        <v>10717</v>
      </c>
      <c r="G18" s="50">
        <f t="shared" si="0"/>
        <v>0.21465432588847336</v>
      </c>
      <c r="H18" s="50">
        <f t="shared" si="0"/>
        <v>0.39218064756928245</v>
      </c>
      <c r="I18" s="33">
        <f>VLOOKUP(A18,[2]нп!A$271:D$333,4,0)</f>
        <v>0.8009469323337941</v>
      </c>
      <c r="J18" s="51">
        <f>VLOOKUP(A18,[2]нп!A$339:D$401,4,0)</f>
        <v>1.5772256728778467</v>
      </c>
      <c r="K18" s="34">
        <f>I18*VLOOKUP(A18,'[1]6Весовые коэф.'!$A$6:$G$68,7,0)</f>
        <v>0.65677648451371118</v>
      </c>
      <c r="L18" s="34">
        <f>J18*VLOOKUP(A18,'[1]6Весовые коэф.'!$A$6:$G$68,6,0)</f>
        <v>0.2839006211180124</v>
      </c>
      <c r="M18" s="35"/>
      <c r="N18" s="36"/>
      <c r="O18" s="37">
        <f t="shared" si="1"/>
        <v>0.94067710563172358</v>
      </c>
    </row>
    <row r="19" spans="1:15" ht="26.25" x14ac:dyDescent="0.25">
      <c r="A19" s="28">
        <v>560041</v>
      </c>
      <c r="B19" s="29" t="s">
        <v>43</v>
      </c>
      <c r="C19" s="31">
        <v>99</v>
      </c>
      <c r="D19" s="31">
        <v>2508</v>
      </c>
      <c r="E19" s="31">
        <f>VLOOKUP(A19,'[1]6Весовые коэф.'!$A$6:$G$68,4,0)</f>
        <v>1643</v>
      </c>
      <c r="F19" s="31">
        <f>VLOOKUP(A19,'[1]6Весовые коэф.'!$A$6:$G$68,3,0)</f>
        <v>19013</v>
      </c>
      <c r="G19" s="50">
        <f t="shared" si="0"/>
        <v>6.0255629945222156E-2</v>
      </c>
      <c r="H19" s="50">
        <f t="shared" si="0"/>
        <v>0.13190974596328828</v>
      </c>
      <c r="I19" s="33">
        <f>VLOOKUP(A19,[2]нп!A$271:D$333,4,0)</f>
        <v>0.19175379759321368</v>
      </c>
      <c r="J19" s="51">
        <f>VLOOKUP(A19,[2]нп!A$339:D$401,4,0)</f>
        <v>0.49937888198757746</v>
      </c>
      <c r="K19" s="34">
        <f>I19*VLOOKUP(A19,'[1]6Весовые коэф.'!$A$6:$G$68,7,0)</f>
        <v>1.5340303807457094E-2</v>
      </c>
      <c r="L19" s="34">
        <f>J19*VLOOKUP(A19,'[1]6Весовые коэф.'!$A$6:$G$68,6,0)</f>
        <v>0.4594285714285713</v>
      </c>
      <c r="M19" s="35"/>
      <c r="N19" s="36"/>
      <c r="O19" s="37">
        <f t="shared" si="1"/>
        <v>0.4747688752360284</v>
      </c>
    </row>
    <row r="20" spans="1:15" x14ac:dyDescent="0.25">
      <c r="A20" s="28">
        <v>560043</v>
      </c>
      <c r="B20" s="29" t="s">
        <v>44</v>
      </c>
      <c r="C20" s="31">
        <v>1362</v>
      </c>
      <c r="D20" s="31">
        <v>1465</v>
      </c>
      <c r="E20" s="31">
        <f>VLOOKUP(A20,'[1]6Весовые коэф.'!$A$6:$G$68,4,0)</f>
        <v>21250</v>
      </c>
      <c r="F20" s="31">
        <f>VLOOKUP(A20,'[1]6Весовые коэф.'!$A$6:$G$68,3,0)</f>
        <v>5177</v>
      </c>
      <c r="G20" s="50">
        <f t="shared" si="0"/>
        <v>6.4094117647058829E-2</v>
      </c>
      <c r="H20" s="50">
        <f t="shared" si="0"/>
        <v>0.28298242225226966</v>
      </c>
      <c r="I20" s="33">
        <f>VLOOKUP(A20,[2]нп!A$271:D$333,4,0)</f>
        <v>0.2067468928782798</v>
      </c>
      <c r="J20" s="51">
        <f>VLOOKUP(A20,[2]нп!A$339:D$401,4,0)</f>
        <v>1.1250517598343683</v>
      </c>
      <c r="K20" s="34">
        <f>I20*VLOOKUP(A20,'[1]6Весовые коэф.'!$A$6:$G$68,7,0)*0</f>
        <v>0</v>
      </c>
      <c r="L20" s="34">
        <f>J20*VLOOKUP(A20,'[1]6Весовые коэф.'!$A$6:$G$68,6,0)</f>
        <v>0.22501035196687369</v>
      </c>
      <c r="M20" s="35">
        <v>1</v>
      </c>
      <c r="N20" s="36"/>
      <c r="O20" s="37">
        <f t="shared" si="1"/>
        <v>0.22501035196687369</v>
      </c>
    </row>
    <row r="21" spans="1:15" x14ac:dyDescent="0.25">
      <c r="A21" s="28">
        <v>560045</v>
      </c>
      <c r="B21" s="29" t="s">
        <v>45</v>
      </c>
      <c r="C21" s="31">
        <v>568</v>
      </c>
      <c r="D21" s="31">
        <v>114</v>
      </c>
      <c r="E21" s="31">
        <f>VLOOKUP(A21,'[1]6Весовые коэф.'!$A$6:$G$68,4,0)</f>
        <v>19723</v>
      </c>
      <c r="F21" s="31">
        <f>VLOOKUP(A21,'[1]6Весовые коэф.'!$A$6:$G$68,3,0)</f>
        <v>5820</v>
      </c>
      <c r="G21" s="50">
        <f t="shared" si="0"/>
        <v>2.8798864270141458E-2</v>
      </c>
      <c r="H21" s="50">
        <f t="shared" si="0"/>
        <v>1.9587628865979381E-2</v>
      </c>
      <c r="I21" s="33">
        <f>VLOOKUP(A21,[2]нп!A$271:D$333,4,0)</f>
        <v>6.7468928782797394E-2</v>
      </c>
      <c r="J21" s="51">
        <f>VLOOKUP(A21,[2]нп!A$339:D$401,4,0)</f>
        <v>3.4368530020703926E-2</v>
      </c>
      <c r="K21" s="34">
        <f>I21*VLOOKUP(A21,'[1]6Весовые коэф.'!$A$6:$G$68,7,0)</f>
        <v>5.1951075162753997E-2</v>
      </c>
      <c r="L21" s="34">
        <f>J21*VLOOKUP(A21,'[1]6Весовые коэф.'!$A$6:$G$68,6,0)</f>
        <v>7.904761904761904E-3</v>
      </c>
      <c r="M21" s="35"/>
      <c r="N21" s="36"/>
      <c r="O21" s="37">
        <f t="shared" si="1"/>
        <v>5.9855837067515905E-2</v>
      </c>
    </row>
    <row r="22" spans="1:15" x14ac:dyDescent="0.25">
      <c r="A22" s="28">
        <v>560047</v>
      </c>
      <c r="B22" s="29" t="s">
        <v>46</v>
      </c>
      <c r="C22" s="31">
        <v>1795</v>
      </c>
      <c r="D22" s="31">
        <v>344</v>
      </c>
      <c r="E22" s="31">
        <f>VLOOKUP(A22,'[1]6Весовые коэф.'!$A$6:$G$68,4,0)</f>
        <v>30306</v>
      </c>
      <c r="F22" s="31">
        <f>VLOOKUP(A22,'[1]6Весовые коэф.'!$A$6:$G$68,3,0)</f>
        <v>8399</v>
      </c>
      <c r="G22" s="50">
        <f t="shared" si="0"/>
        <v>5.9229195538837195E-2</v>
      </c>
      <c r="H22" s="50">
        <f t="shared" si="0"/>
        <v>4.0957256816287653E-2</v>
      </c>
      <c r="I22" s="33">
        <f>VLOOKUP(A22,[2]нп!A$271:D$333,4,0)</f>
        <v>0.18741369106332614</v>
      </c>
      <c r="J22" s="51">
        <f>VLOOKUP(A22,[2]нп!A$339:D$401,4,0)</f>
        <v>0.1229813664596273</v>
      </c>
      <c r="K22" s="34">
        <f>I22*VLOOKUP(A22,'[1]6Весовые коэф.'!$A$6:$G$68,7,0)</f>
        <v>0.14618267902939439</v>
      </c>
      <c r="L22" s="34">
        <f>J22*VLOOKUP(A22,'[1]6Весовые коэф.'!$A$6:$G$68,6,0)</f>
        <v>2.7055900621118009E-2</v>
      </c>
      <c r="M22" s="35"/>
      <c r="N22" s="36"/>
      <c r="O22" s="37">
        <f t="shared" si="1"/>
        <v>0.1732385796505124</v>
      </c>
    </row>
    <row r="23" spans="1:15" x14ac:dyDescent="0.25">
      <c r="A23" s="28">
        <v>560049</v>
      </c>
      <c r="B23" s="29" t="s">
        <v>47</v>
      </c>
      <c r="C23" s="31">
        <v>11957</v>
      </c>
      <c r="D23" s="31">
        <v>890</v>
      </c>
      <c r="E23" s="31">
        <f>VLOOKUP(A23,'[1]6Весовые коэф.'!$A$6:$G$68,4,0)</f>
        <v>33494</v>
      </c>
      <c r="F23" s="31">
        <f>VLOOKUP(A23,'[1]6Весовые коэф.'!$A$6:$G$68,3,0)</f>
        <v>12018</v>
      </c>
      <c r="G23" s="50">
        <f t="shared" si="0"/>
        <v>0.3569893115184809</v>
      </c>
      <c r="H23" s="50">
        <f t="shared" si="0"/>
        <v>7.405558329172908E-2</v>
      </c>
      <c r="I23" s="33">
        <f>VLOOKUP(A23,[2]нп!A$271:D$333,4,0)</f>
        <v>1.3623988952456112</v>
      </c>
      <c r="J23" s="51">
        <f>VLOOKUP(A23,[2]нп!A$339:D$401,4,0)</f>
        <v>0.26004140786749474</v>
      </c>
      <c r="K23" s="34">
        <f>I23*VLOOKUP(A23,'[1]6Весовые коэф.'!$A$6:$G$68,7,0)</f>
        <v>1.0081751824817522</v>
      </c>
      <c r="L23" s="34">
        <f>J23*VLOOKUP(A23,'[1]6Весовые коэф.'!$A$6:$G$68,6,0)</f>
        <v>6.7610766045548637E-2</v>
      </c>
      <c r="M23" s="35"/>
      <c r="N23" s="36"/>
      <c r="O23" s="37">
        <f t="shared" si="1"/>
        <v>1.0757859485273009</v>
      </c>
    </row>
    <row r="24" spans="1:15" x14ac:dyDescent="0.25">
      <c r="A24" s="28">
        <v>560050</v>
      </c>
      <c r="B24" s="29" t="s">
        <v>48</v>
      </c>
      <c r="C24" s="31">
        <v>3783</v>
      </c>
      <c r="D24" s="31">
        <v>749</v>
      </c>
      <c r="E24" s="31">
        <f>VLOOKUP(A24,'[1]6Весовые коэф.'!$A$6:$G$68,4,0)</f>
        <v>26767</v>
      </c>
      <c r="F24" s="31">
        <f>VLOOKUP(A24,'[1]6Весовые коэф.'!$A$6:$G$68,3,0)</f>
        <v>7592</v>
      </c>
      <c r="G24" s="50">
        <f t="shared" si="0"/>
        <v>0.14133074307916466</v>
      </c>
      <c r="H24" s="50">
        <f t="shared" si="0"/>
        <v>9.8656480505795577E-2</v>
      </c>
      <c r="I24" s="33">
        <f>VLOOKUP(A24,[2]нп!A$271:D$333,4,0)</f>
        <v>0.51134346024857003</v>
      </c>
      <c r="J24" s="51">
        <f>VLOOKUP(A24,[2]нп!A$339:D$401,4,0)</f>
        <v>0.36190476190476178</v>
      </c>
      <c r="K24" s="34">
        <f>I24*VLOOKUP(A24,'[1]6Весовые коэф.'!$A$6:$G$68,7,0)</f>
        <v>0.39884789899388462</v>
      </c>
      <c r="L24" s="34">
        <f>J24*VLOOKUP(A24,'[1]6Весовые коэф.'!$A$6:$G$68,6,0)</f>
        <v>7.9619047619047589E-2</v>
      </c>
      <c r="M24" s="35"/>
      <c r="N24" s="36"/>
      <c r="O24" s="37">
        <f t="shared" si="1"/>
        <v>0.47846694661293221</v>
      </c>
    </row>
    <row r="25" spans="1:15" x14ac:dyDescent="0.25">
      <c r="A25" s="28">
        <v>560051</v>
      </c>
      <c r="B25" s="29" t="s">
        <v>49</v>
      </c>
      <c r="C25" s="31">
        <v>2232</v>
      </c>
      <c r="D25" s="31">
        <v>547</v>
      </c>
      <c r="E25" s="31">
        <f>VLOOKUP(A25,'[1]6Весовые коэф.'!$A$6:$G$68,4,0)</f>
        <v>22677</v>
      </c>
      <c r="F25" s="31">
        <f>VLOOKUP(A25,'[1]6Весовые коэф.'!$A$6:$G$68,3,0)</f>
        <v>6311</v>
      </c>
      <c r="G25" s="50">
        <f t="shared" si="0"/>
        <v>9.8425717687524811E-2</v>
      </c>
      <c r="H25" s="50">
        <f t="shared" si="0"/>
        <v>8.6674061163048641E-2</v>
      </c>
      <c r="I25" s="33">
        <f>VLOOKUP(A25,[2]нп!A$271:D$333,4,0)</f>
        <v>0.34207930558295535</v>
      </c>
      <c r="J25" s="51">
        <f>VLOOKUP(A25,[2]нп!A$339:D$401,4,0)</f>
        <v>0.31221532091097298</v>
      </c>
      <c r="K25" s="34">
        <f>I25*VLOOKUP(A25,'[1]6Весовые коэф.'!$A$6:$G$68,7,0)</f>
        <v>0.26682185835470518</v>
      </c>
      <c r="L25" s="34">
        <f>J25*VLOOKUP(A25,'[1]6Весовые коэф.'!$A$6:$G$68,6,0)</f>
        <v>6.8687370600414063E-2</v>
      </c>
      <c r="M25" s="35"/>
      <c r="N25" s="36"/>
      <c r="O25" s="37">
        <f t="shared" si="1"/>
        <v>0.33550922895511925</v>
      </c>
    </row>
    <row r="26" spans="1:15" x14ac:dyDescent="0.25">
      <c r="A26" s="28">
        <v>560052</v>
      </c>
      <c r="B26" s="29" t="s">
        <v>50</v>
      </c>
      <c r="C26" s="31">
        <v>2613</v>
      </c>
      <c r="D26" s="31">
        <v>430</v>
      </c>
      <c r="E26" s="31">
        <f>VLOOKUP(A26,'[1]6Весовые коэф.'!$A$6:$G$68,4,0)</f>
        <v>18253</v>
      </c>
      <c r="F26" s="31">
        <f>VLOOKUP(A26,'[1]6Весовые коэф.'!$A$6:$G$68,3,0)</f>
        <v>5615</v>
      </c>
      <c r="G26" s="50">
        <f t="shared" si="0"/>
        <v>0.14315454993699667</v>
      </c>
      <c r="H26" s="50">
        <f t="shared" si="0"/>
        <v>7.6580587711487083E-2</v>
      </c>
      <c r="I26" s="33">
        <f>VLOOKUP(A26,[2]нп!A$271:D$333,4,0)</f>
        <v>0.51884000789110296</v>
      </c>
      <c r="J26" s="51">
        <f>VLOOKUP(A26,[2]нп!A$339:D$401,4,0)</f>
        <v>0.27039337474120073</v>
      </c>
      <c r="K26" s="34">
        <f>I26*VLOOKUP(A26,'[1]6Весовые коэф.'!$A$6:$G$68,7,0)</f>
        <v>0.39431840599723827</v>
      </c>
      <c r="L26" s="34">
        <f>J26*VLOOKUP(A26,'[1]6Весовые коэф.'!$A$6:$G$68,6,0)</f>
        <v>6.489440993788817E-2</v>
      </c>
      <c r="M26" s="35"/>
      <c r="N26" s="36"/>
      <c r="O26" s="37">
        <f t="shared" si="1"/>
        <v>0.45921281593512642</v>
      </c>
    </row>
    <row r="27" spans="1:15" x14ac:dyDescent="0.25">
      <c r="A27" s="28">
        <v>560053</v>
      </c>
      <c r="B27" s="29" t="s">
        <v>51</v>
      </c>
      <c r="C27" s="31">
        <v>1059</v>
      </c>
      <c r="D27" s="31">
        <v>309</v>
      </c>
      <c r="E27" s="31">
        <f>VLOOKUP(A27,'[1]6Весовые коэф.'!$A$6:$G$68,4,0)</f>
        <v>16452</v>
      </c>
      <c r="F27" s="31">
        <f>VLOOKUP(A27,'[1]6Весовые коэф.'!$A$6:$G$68,3,0)</f>
        <v>4839</v>
      </c>
      <c r="G27" s="50">
        <f t="shared" si="0"/>
        <v>6.4369073668854845E-2</v>
      </c>
      <c r="H27" s="50">
        <f t="shared" si="0"/>
        <v>6.3856168629882207E-2</v>
      </c>
      <c r="I27" s="33">
        <f>VLOOKUP(A27,[2]нп!A$271:D$333,4,0)</f>
        <v>0.20793055829552184</v>
      </c>
      <c r="J27" s="51">
        <f>VLOOKUP(A27,[2]нп!A$339:D$401,4,0)</f>
        <v>0.21780538302277425</v>
      </c>
      <c r="K27" s="34">
        <f>I27*VLOOKUP(A27,'[1]6Весовые коэф.'!$A$6:$G$68,7,0)</f>
        <v>0.16010652988755184</v>
      </c>
      <c r="L27" s="34">
        <f>J27*VLOOKUP(A27,'[1]6Весовые коэф.'!$A$6:$G$68,6,0)</f>
        <v>5.0095238095238082E-2</v>
      </c>
      <c r="M27" s="35"/>
      <c r="N27" s="36"/>
      <c r="O27" s="37">
        <f t="shared" si="1"/>
        <v>0.21020176798278992</v>
      </c>
    </row>
    <row r="28" spans="1:15" x14ac:dyDescent="0.25">
      <c r="A28" s="28">
        <v>560054</v>
      </c>
      <c r="B28" s="29" t="s">
        <v>52</v>
      </c>
      <c r="C28" s="31">
        <v>1179</v>
      </c>
      <c r="D28" s="31">
        <v>156</v>
      </c>
      <c r="E28" s="31">
        <f>VLOOKUP(A28,'[1]6Весовые коэф.'!$A$6:$G$68,4,0)</f>
        <v>16280</v>
      </c>
      <c r="F28" s="31">
        <f>VLOOKUP(A28,'[1]6Весовые коэф.'!$A$6:$G$68,3,0)</f>
        <v>5390</v>
      </c>
      <c r="G28" s="50">
        <f t="shared" si="0"/>
        <v>7.2420147420147421E-2</v>
      </c>
      <c r="H28" s="50">
        <f t="shared" si="0"/>
        <v>2.8942486085343229E-2</v>
      </c>
      <c r="I28" s="33">
        <f>VLOOKUP(A28,[2]нп!A$271:D$333,4,0)</f>
        <v>0.23949496942197682</v>
      </c>
      <c r="J28" s="51">
        <f>VLOOKUP(A28,[2]нп!A$339:D$401,4,0)</f>
        <v>7.2877846790890252E-2</v>
      </c>
      <c r="K28" s="34">
        <f>I28*VLOOKUP(A28,'[1]6Весовые коэф.'!$A$6:$G$68,7,0)</f>
        <v>0.17962122706648262</v>
      </c>
      <c r="L28" s="34">
        <f>J28*VLOOKUP(A28,'[1]6Весовые коэф.'!$A$6:$G$68,6,0)</f>
        <v>1.8219461697722563E-2</v>
      </c>
      <c r="M28" s="35"/>
      <c r="N28" s="36"/>
      <c r="O28" s="37">
        <f t="shared" si="1"/>
        <v>0.19784068876420519</v>
      </c>
    </row>
    <row r="29" spans="1:15" x14ac:dyDescent="0.25">
      <c r="A29" s="28">
        <v>560055</v>
      </c>
      <c r="B29" s="29" t="s">
        <v>53</v>
      </c>
      <c r="C29" s="31">
        <v>2394</v>
      </c>
      <c r="D29" s="31">
        <v>185</v>
      </c>
      <c r="E29" s="31">
        <f>VLOOKUP(A29,'[1]6Весовые коэф.'!$A$6:$G$68,4,0)</f>
        <v>11662</v>
      </c>
      <c r="F29" s="31">
        <f>VLOOKUP(A29,'[1]6Весовые коэф.'!$A$6:$G$68,3,0)</f>
        <v>2910</v>
      </c>
      <c r="G29" s="50">
        <f t="shared" si="0"/>
        <v>0.20528211284513806</v>
      </c>
      <c r="H29" s="50">
        <f t="shared" si="0"/>
        <v>6.3573883161512024E-2</v>
      </c>
      <c r="I29" s="33">
        <f>VLOOKUP(A29,[2]нп!A$271:D$333,4,0)</f>
        <v>0.76385874926020947</v>
      </c>
      <c r="J29" s="51">
        <f>VLOOKUP(A29,[2]нп!A$339:D$401,4,0)</f>
        <v>0.21656314699792956</v>
      </c>
      <c r="K29" s="34">
        <f>I29*VLOOKUP(A29,'[1]6Весовые коэф.'!$A$6:$G$68,7,0)</f>
        <v>0.61108699940816757</v>
      </c>
      <c r="L29" s="34">
        <f>J29*VLOOKUP(A29,'[1]6Весовые коэф.'!$A$6:$G$68,6,0)</f>
        <v>4.3312629399585911E-2</v>
      </c>
      <c r="M29" s="35"/>
      <c r="N29" s="36"/>
      <c r="O29" s="37">
        <f t="shared" si="1"/>
        <v>0.65439962880775349</v>
      </c>
    </row>
    <row r="30" spans="1:15" x14ac:dyDescent="0.25">
      <c r="A30" s="28">
        <v>560056</v>
      </c>
      <c r="B30" s="29" t="s">
        <v>54</v>
      </c>
      <c r="C30" s="31">
        <v>1662</v>
      </c>
      <c r="D30" s="31">
        <v>170</v>
      </c>
      <c r="E30" s="31">
        <f>VLOOKUP(A30,'[1]6Весовые коэф.'!$A$6:$G$68,4,0)</f>
        <v>15789</v>
      </c>
      <c r="F30" s="31">
        <f>VLOOKUP(A30,'[1]6Весовые коэф.'!$A$6:$G$68,3,0)</f>
        <v>3504</v>
      </c>
      <c r="G30" s="50">
        <f t="shared" si="0"/>
        <v>0.10526315789473684</v>
      </c>
      <c r="H30" s="50">
        <f t="shared" si="0"/>
        <v>4.8515981735159815E-2</v>
      </c>
      <c r="I30" s="33">
        <f>VLOOKUP(A30,[2]нп!A$271:D$333,4,0)</f>
        <v>0.36930361017952273</v>
      </c>
      <c r="J30" s="51">
        <f>VLOOKUP(A30,[2]нп!A$339:D$401,4,0)</f>
        <v>0.1540372670807453</v>
      </c>
      <c r="K30" s="34">
        <f>I30*VLOOKUP(A30,'[1]6Весовые коэф.'!$A$6:$G$68,7,0)</f>
        <v>0.30282896034720863</v>
      </c>
      <c r="L30" s="34">
        <f>J30*VLOOKUP(A30,'[1]6Весовые коэф.'!$A$6:$G$68,6,0)</f>
        <v>2.7726708074534152E-2</v>
      </c>
      <c r="M30" s="35"/>
      <c r="N30" s="36"/>
      <c r="O30" s="37">
        <f t="shared" si="1"/>
        <v>0.33055566842174278</v>
      </c>
    </row>
    <row r="31" spans="1:15" x14ac:dyDescent="0.25">
      <c r="A31" s="28">
        <v>560057</v>
      </c>
      <c r="B31" s="29" t="s">
        <v>55</v>
      </c>
      <c r="C31" s="31">
        <v>2655</v>
      </c>
      <c r="D31" s="31">
        <v>737</v>
      </c>
      <c r="E31" s="31">
        <f>VLOOKUP(A31,'[1]6Весовые коэф.'!$A$6:$G$68,4,0)</f>
        <v>12738</v>
      </c>
      <c r="F31" s="31">
        <f>VLOOKUP(A31,'[1]6Весовые коэф.'!$A$6:$G$68,3,0)</f>
        <v>3417</v>
      </c>
      <c r="G31" s="50">
        <f t="shared" si="0"/>
        <v>0.20843146490814884</v>
      </c>
      <c r="H31" s="50">
        <f t="shared" si="0"/>
        <v>0.21568627450980393</v>
      </c>
      <c r="I31" s="33">
        <f>VLOOKUP(A31,[2]нп!A$271:D$333,4,0)</f>
        <v>0.77608995857171081</v>
      </c>
      <c r="J31" s="51">
        <f>VLOOKUP(A31,[2]нп!A$339:D$401,4,0)</f>
        <v>0.84637681159420264</v>
      </c>
      <c r="K31" s="34">
        <f>I31*VLOOKUP(A31,'[1]6Весовые коэф.'!$A$6:$G$68,7,0)</f>
        <v>0.61311106727165154</v>
      </c>
      <c r="L31" s="34">
        <f>J31*VLOOKUP(A31,'[1]6Весовые коэф.'!$A$6:$G$68,6,0)</f>
        <v>0.17773913043478254</v>
      </c>
      <c r="M31" s="35"/>
      <c r="N31" s="36"/>
      <c r="O31" s="37">
        <f t="shared" si="1"/>
        <v>0.79085019770643405</v>
      </c>
    </row>
    <row r="32" spans="1:15" x14ac:dyDescent="0.25">
      <c r="A32" s="28">
        <v>560058</v>
      </c>
      <c r="B32" s="29" t="s">
        <v>56</v>
      </c>
      <c r="C32" s="31">
        <v>977</v>
      </c>
      <c r="D32" s="31">
        <v>221</v>
      </c>
      <c r="E32" s="31">
        <f>VLOOKUP(A32,'[1]6Весовые коэф.'!$A$6:$G$68,4,0)</f>
        <v>34904</v>
      </c>
      <c r="F32" s="31">
        <f>VLOOKUP(A32,'[1]6Весовые коэф.'!$A$6:$G$68,3,0)</f>
        <v>9796</v>
      </c>
      <c r="G32" s="50">
        <f t="shared" si="0"/>
        <v>2.7991061196424478E-2</v>
      </c>
      <c r="H32" s="50">
        <f t="shared" si="0"/>
        <v>2.2560228664761126E-2</v>
      </c>
      <c r="I32" s="33">
        <f>VLOOKUP(A32,[2]нп!A$271:D$333,4,0)</f>
        <v>6.4312487670151908E-2</v>
      </c>
      <c r="J32" s="51">
        <f>VLOOKUP(A32,[2]нп!A$339:D$401,4,0)</f>
        <v>4.6790890269151127E-2</v>
      </c>
      <c r="K32" s="34">
        <f>I32*VLOOKUP(A32,'[1]6Весовые коэф.'!$A$6:$G$68,7,0)</f>
        <v>5.0163740382718487E-2</v>
      </c>
      <c r="L32" s="34">
        <f>J32*VLOOKUP(A32,'[1]6Весовые коэф.'!$A$6:$G$68,6,0)</f>
        <v>1.0293995859213248E-2</v>
      </c>
      <c r="M32" s="35"/>
      <c r="N32" s="36"/>
      <c r="O32" s="37">
        <f t="shared" si="1"/>
        <v>6.0457736241931737E-2</v>
      </c>
    </row>
    <row r="33" spans="1:15" x14ac:dyDescent="0.25">
      <c r="A33" s="28">
        <v>560059</v>
      </c>
      <c r="B33" s="29" t="s">
        <v>57</v>
      </c>
      <c r="C33" s="31">
        <v>1490</v>
      </c>
      <c r="D33" s="31">
        <v>883</v>
      </c>
      <c r="E33" s="31">
        <f>VLOOKUP(A33,'[1]6Весовые коэф.'!$A$6:$G$68,4,0)</f>
        <v>10962</v>
      </c>
      <c r="F33" s="31">
        <f>VLOOKUP(A33,'[1]6Весовые коэф.'!$A$6:$G$68,3,0)</f>
        <v>2710</v>
      </c>
      <c r="G33" s="50">
        <f t="shared" si="0"/>
        <v>0.13592410144134282</v>
      </c>
      <c r="H33" s="50">
        <f t="shared" si="0"/>
        <v>0.32583025830258305</v>
      </c>
      <c r="I33" s="33">
        <f>VLOOKUP(A33,[2]нп!A$271:D$333,4,0)</f>
        <v>0.49003748273821285</v>
      </c>
      <c r="J33" s="51">
        <f>VLOOKUP(A33,[2]нп!A$339:D$401,4,0)</f>
        <v>1.3022774327122151</v>
      </c>
      <c r="K33" s="34">
        <f>I33*VLOOKUP(A33,'[1]6Весовые коэф.'!$A$6:$G$68,7,0)</f>
        <v>0.39202998619057028</v>
      </c>
      <c r="L33" s="34">
        <f>J33*VLOOKUP(A33,'[1]6Весовые коэф.'!$A$6:$G$68,6,0)</f>
        <v>0.26045548654244305</v>
      </c>
      <c r="M33" s="35"/>
      <c r="N33" s="36"/>
      <c r="O33" s="37">
        <f t="shared" si="1"/>
        <v>0.65248547273301338</v>
      </c>
    </row>
    <row r="34" spans="1:15" x14ac:dyDescent="0.25">
      <c r="A34" s="28">
        <v>560060</v>
      </c>
      <c r="B34" s="29" t="s">
        <v>58</v>
      </c>
      <c r="C34" s="31">
        <v>880</v>
      </c>
      <c r="D34" s="31">
        <v>116</v>
      </c>
      <c r="E34" s="31">
        <f>VLOOKUP(A34,'[1]6Весовые коэф.'!$A$6:$G$68,4,0)</f>
        <v>12439</v>
      </c>
      <c r="F34" s="31">
        <f>VLOOKUP(A34,'[1]6Весовые коэф.'!$A$6:$G$68,3,0)</f>
        <v>3747</v>
      </c>
      <c r="G34" s="50">
        <f t="shared" si="0"/>
        <v>7.0745236755366189E-2</v>
      </c>
      <c r="H34" s="50">
        <f t="shared" si="0"/>
        <v>3.0958099813183881E-2</v>
      </c>
      <c r="I34" s="33">
        <f>VLOOKUP(A34,[2]нп!A$271:D$333,4,0)</f>
        <v>0.23278753205760511</v>
      </c>
      <c r="J34" s="51">
        <f>VLOOKUP(A34,[2]нп!A$339:D$401,4,0)</f>
        <v>8.1573498964803301E-2</v>
      </c>
      <c r="K34" s="34">
        <f>I34*VLOOKUP(A34,'[1]6Весовые коэф.'!$A$6:$G$68,7,0)</f>
        <v>0.17924639968435593</v>
      </c>
      <c r="L34" s="34">
        <f>J34*VLOOKUP(A34,'[1]6Весовые коэф.'!$A$6:$G$68,6,0)</f>
        <v>1.8761904761904761E-2</v>
      </c>
      <c r="M34" s="35"/>
      <c r="N34" s="36"/>
      <c r="O34" s="37">
        <f t="shared" si="1"/>
        <v>0.19800830444626069</v>
      </c>
    </row>
    <row r="35" spans="1:15" x14ac:dyDescent="0.25">
      <c r="A35" s="28">
        <v>560061</v>
      </c>
      <c r="B35" s="29" t="s">
        <v>59</v>
      </c>
      <c r="C35" s="31">
        <v>735</v>
      </c>
      <c r="D35" s="31">
        <v>136</v>
      </c>
      <c r="E35" s="31">
        <f>VLOOKUP(A35,'[1]6Весовые коэф.'!$A$6:$G$68,4,0)</f>
        <v>17734</v>
      </c>
      <c r="F35" s="31">
        <f>VLOOKUP(A35,'[1]6Весовые коэф.'!$A$6:$G$68,3,0)</f>
        <v>5076</v>
      </c>
      <c r="G35" s="50">
        <f t="shared" si="0"/>
        <v>4.1445810307883163E-2</v>
      </c>
      <c r="H35" s="50">
        <f t="shared" si="0"/>
        <v>2.6792750197005517E-2</v>
      </c>
      <c r="I35" s="33">
        <f>VLOOKUP(A35,[2]нп!A$271:D$333,4,0)</f>
        <v>0.11718287630696392</v>
      </c>
      <c r="J35" s="51">
        <f>VLOOKUP(A35,[2]нп!A$339:D$401,4,0)</f>
        <v>6.4182194616977217E-2</v>
      </c>
      <c r="K35" s="34">
        <f>I35*VLOOKUP(A35,'[1]6Весовые коэф.'!$A$6:$G$68,7,0)</f>
        <v>9.1402643519431864E-2</v>
      </c>
      <c r="L35" s="34">
        <f>J35*VLOOKUP(A35,'[1]6Весовые коэф.'!$A$6:$G$68,6,0)</f>
        <v>1.4120082815734987E-2</v>
      </c>
      <c r="M35" s="35"/>
      <c r="N35" s="36"/>
      <c r="O35" s="37">
        <f t="shared" si="1"/>
        <v>0.10552272633516685</v>
      </c>
    </row>
    <row r="36" spans="1:15" x14ac:dyDescent="0.25">
      <c r="A36" s="28">
        <v>560062</v>
      </c>
      <c r="B36" s="29" t="s">
        <v>60</v>
      </c>
      <c r="C36" s="31">
        <v>379</v>
      </c>
      <c r="D36" s="31">
        <v>55</v>
      </c>
      <c r="E36" s="31">
        <f>VLOOKUP(A36,'[1]6Весовые коэф.'!$A$6:$G$68,4,0)</f>
        <v>13637</v>
      </c>
      <c r="F36" s="31">
        <f>VLOOKUP(A36,'[1]6Весовые коэф.'!$A$6:$G$68,3,0)</f>
        <v>3383</v>
      </c>
      <c r="G36" s="50">
        <f t="shared" si="0"/>
        <v>2.7792036371635992E-2</v>
      </c>
      <c r="H36" s="50">
        <f t="shared" si="0"/>
        <v>1.6257759385161101E-2</v>
      </c>
      <c r="I36" s="33">
        <f>VLOOKUP(A36,[2]нп!A$271:D$333,4,0)</f>
        <v>6.3523377391990529E-2</v>
      </c>
      <c r="J36" s="51">
        <f>VLOOKUP(A36,[2]нп!A$339:D$401,4,0)</f>
        <v>2.0703933747412001E-2</v>
      </c>
      <c r="K36" s="34">
        <f>I36*VLOOKUP(A36,'[1]6Весовые коэф.'!$A$6:$G$68,7,0)</f>
        <v>5.0818701913592425E-2</v>
      </c>
      <c r="L36" s="34">
        <f>J36*VLOOKUP(A36,'[1]6Весовые коэф.'!$A$6:$G$68,6,0)</f>
        <v>4.1407867494824002E-3</v>
      </c>
      <c r="M36" s="35"/>
      <c r="N36" s="36"/>
      <c r="O36" s="37">
        <f t="shared" si="1"/>
        <v>5.4959488663074825E-2</v>
      </c>
    </row>
    <row r="37" spans="1:15" ht="26.25" x14ac:dyDescent="0.25">
      <c r="A37" s="28">
        <v>560063</v>
      </c>
      <c r="B37" s="29" t="s">
        <v>61</v>
      </c>
      <c r="C37" s="31">
        <v>698</v>
      </c>
      <c r="D37" s="31">
        <v>123</v>
      </c>
      <c r="E37" s="31">
        <f>VLOOKUP(A37,'[1]6Весовые коэф.'!$A$6:$G$68,4,0)</f>
        <v>14351</v>
      </c>
      <c r="F37" s="31">
        <f>VLOOKUP(A37,'[1]6Весовые коэф.'!$A$6:$G$68,3,0)</f>
        <v>4251</v>
      </c>
      <c r="G37" s="50">
        <f t="shared" si="0"/>
        <v>4.8637725594035258E-2</v>
      </c>
      <c r="H37" s="50">
        <f t="shared" si="0"/>
        <v>2.893436838390967E-2</v>
      </c>
      <c r="I37" s="33">
        <f>VLOOKUP(A37,[2]нп!A$271:D$333,4,0)</f>
        <v>0.14559084632077335</v>
      </c>
      <c r="J37" s="51">
        <f>VLOOKUP(A37,[2]нп!A$339:D$401,4,0)</f>
        <v>7.2877846790890252E-2</v>
      </c>
      <c r="K37" s="34">
        <f>I37*VLOOKUP(A37,'[1]6Весовые коэф.'!$A$6:$G$68,7,0)</f>
        <v>0.11210495166699548</v>
      </c>
      <c r="L37" s="34">
        <f>J37*VLOOKUP(A37,'[1]6Весовые коэф.'!$A$6:$G$68,6,0)</f>
        <v>1.6761904761904759E-2</v>
      </c>
      <c r="M37" s="35"/>
      <c r="N37" s="36"/>
      <c r="O37" s="37">
        <f t="shared" si="1"/>
        <v>0.12886685642890025</v>
      </c>
    </row>
    <row r="38" spans="1:15" x14ac:dyDescent="0.25">
      <c r="A38" s="28">
        <v>560064</v>
      </c>
      <c r="B38" s="29" t="s">
        <v>62</v>
      </c>
      <c r="C38" s="31">
        <v>15281</v>
      </c>
      <c r="D38" s="31">
        <v>4845</v>
      </c>
      <c r="E38" s="31">
        <f>VLOOKUP(A38,'[1]6Весовые коэф.'!$A$6:$G$68,4,0)</f>
        <v>31379</v>
      </c>
      <c r="F38" s="31">
        <f>VLOOKUP(A38,'[1]6Весовые коэф.'!$A$6:$G$68,3,0)</f>
        <v>9300</v>
      </c>
      <c r="G38" s="50">
        <f t="shared" si="0"/>
        <v>0.48698173937984002</v>
      </c>
      <c r="H38" s="50">
        <f t="shared" si="0"/>
        <v>0.5209677419354839</v>
      </c>
      <c r="I38" s="33">
        <f>VLOOKUP(A38,[2]нп!A$271:D$333,4,0)</f>
        <v>1.8753205760505038</v>
      </c>
      <c r="J38" s="51">
        <f>VLOOKUP(A38,[2]нп!A$339:D$401,4,0)</f>
        <v>2</v>
      </c>
      <c r="K38" s="34">
        <f>I38*VLOOKUP(A38,'[1]6Весовые коэф.'!$A$6:$G$68,7,0)</f>
        <v>1.4439968435588879</v>
      </c>
      <c r="L38" s="34">
        <f>J38*VLOOKUP(A38,'[1]6Весовые коэф.'!$A$6:$G$68,6,0)</f>
        <v>0.46</v>
      </c>
      <c r="M38" s="35"/>
      <c r="N38" s="36"/>
      <c r="O38" s="37">
        <f t="shared" si="1"/>
        <v>1.9039968435588879</v>
      </c>
    </row>
    <row r="39" spans="1:15" x14ac:dyDescent="0.25">
      <c r="A39" s="28">
        <v>560065</v>
      </c>
      <c r="B39" s="29" t="s">
        <v>63</v>
      </c>
      <c r="C39" s="31">
        <v>398</v>
      </c>
      <c r="D39" s="31">
        <v>69</v>
      </c>
      <c r="E39" s="31">
        <f>VLOOKUP(A39,'[1]6Весовые коэф.'!$A$6:$G$68,4,0)</f>
        <v>13314</v>
      </c>
      <c r="F39" s="31">
        <f>VLOOKUP(A39,'[1]6Весовые коэф.'!$A$6:$G$68,3,0)</f>
        <v>3139</v>
      </c>
      <c r="G39" s="50">
        <f t="shared" si="0"/>
        <v>2.9893345350758601E-2</v>
      </c>
      <c r="H39" s="50">
        <f t="shared" si="0"/>
        <v>2.1981522777954763E-2</v>
      </c>
      <c r="I39" s="33">
        <f>VLOOKUP(A39,[2]нп!A$271:D$333,4,0)</f>
        <v>7.1809035312684955E-2</v>
      </c>
      <c r="J39" s="51">
        <f>VLOOKUP(A39,[2]нп!A$339:D$401,4,0)</f>
        <v>4.4306418219461685E-2</v>
      </c>
      <c r="K39" s="34">
        <f>I39*VLOOKUP(A39,'[1]6Весовые коэф.'!$A$6:$G$68,7,0)</f>
        <v>5.816531860327482E-2</v>
      </c>
      <c r="L39" s="34">
        <f>J39*VLOOKUP(A39,'[1]6Весовые коэф.'!$A$6:$G$68,6,0)</f>
        <v>8.4182194616977211E-3</v>
      </c>
      <c r="M39" s="35"/>
      <c r="N39" s="36"/>
      <c r="O39" s="37">
        <f t="shared" si="1"/>
        <v>6.6583538064972539E-2</v>
      </c>
    </row>
    <row r="40" spans="1:15" x14ac:dyDescent="0.25">
      <c r="A40" s="28">
        <v>560066</v>
      </c>
      <c r="B40" s="29" t="s">
        <v>64</v>
      </c>
      <c r="C40" s="31">
        <v>2232</v>
      </c>
      <c r="D40" s="31">
        <v>540</v>
      </c>
      <c r="E40" s="31">
        <f>VLOOKUP(A40,'[1]6Весовые коэф.'!$A$6:$G$68,4,0)</f>
        <v>9186</v>
      </c>
      <c r="F40" s="31">
        <f>VLOOKUP(A40,'[1]6Весовые коэф.'!$A$6:$G$68,3,0)</f>
        <v>2318</v>
      </c>
      <c r="G40" s="50">
        <f t="shared" si="0"/>
        <v>0.24297844546048333</v>
      </c>
      <c r="H40" s="50">
        <f t="shared" si="0"/>
        <v>0.23295944779982744</v>
      </c>
      <c r="I40" s="33">
        <f>VLOOKUP(A40,[2]нп!A$271:D$333,4,0)</f>
        <v>0.91260603669362839</v>
      </c>
      <c r="J40" s="51">
        <f>VLOOKUP(A40,[2]нп!A$339:D$401,4,0)</f>
        <v>0.91801242236024827</v>
      </c>
      <c r="K40" s="34">
        <f>I40*VLOOKUP(A40,'[1]6Весовые коэф.'!$A$6:$G$68,7,0)</f>
        <v>0.73008482935490271</v>
      </c>
      <c r="L40" s="34">
        <f>J40*VLOOKUP(A40,'[1]6Весовые коэф.'!$A$6:$G$68,6,0)</f>
        <v>0.18360248447204966</v>
      </c>
      <c r="M40" s="35"/>
      <c r="N40" s="36"/>
      <c r="O40" s="37">
        <f t="shared" si="1"/>
        <v>0.91368731382695234</v>
      </c>
    </row>
    <row r="41" spans="1:15" x14ac:dyDescent="0.25">
      <c r="A41" s="28">
        <v>560067</v>
      </c>
      <c r="B41" s="29" t="s">
        <v>65</v>
      </c>
      <c r="C41" s="31">
        <v>1545</v>
      </c>
      <c r="D41" s="31">
        <v>484</v>
      </c>
      <c r="E41" s="31">
        <f>VLOOKUP(A41,'[1]6Весовые коэф.'!$A$6:$G$68,4,0)</f>
        <v>22123</v>
      </c>
      <c r="F41" s="31">
        <f>VLOOKUP(A41,'[1]6Весовые коэф.'!$A$6:$G$68,3,0)</f>
        <v>6959</v>
      </c>
      <c r="G41" s="50">
        <f t="shared" si="0"/>
        <v>6.9836821407584862E-2</v>
      </c>
      <c r="H41" s="50">
        <f t="shared" si="0"/>
        <v>6.9550222733151312E-2</v>
      </c>
      <c r="I41" s="33">
        <f>VLOOKUP(A41,[2]нп!A$271:D$333,4,0)</f>
        <v>0.22923653580587894</v>
      </c>
      <c r="J41" s="51">
        <f>VLOOKUP(A41,[2]нп!A$339:D$401,4,0)</f>
        <v>0.2414078674948239</v>
      </c>
      <c r="K41" s="34">
        <f>I41*VLOOKUP(A41,'[1]6Весовые коэф.'!$A$6:$G$68,7,0)</f>
        <v>0.17421976721246799</v>
      </c>
      <c r="L41" s="34">
        <f>J41*VLOOKUP(A41,'[1]6Весовые коэф.'!$A$6:$G$68,6,0)</f>
        <v>5.7937888198757732E-2</v>
      </c>
      <c r="M41" s="35"/>
      <c r="N41" s="36"/>
      <c r="O41" s="37">
        <f t="shared" si="1"/>
        <v>0.23215765541122571</v>
      </c>
    </row>
    <row r="42" spans="1:15" x14ac:dyDescent="0.25">
      <c r="A42" s="28">
        <v>560068</v>
      </c>
      <c r="B42" s="29" t="s">
        <v>66</v>
      </c>
      <c r="C42" s="31">
        <v>1685</v>
      </c>
      <c r="D42" s="31">
        <v>285</v>
      </c>
      <c r="E42" s="31">
        <f>VLOOKUP(A42,'[1]6Весовые коэф.'!$A$6:$G$68,4,0)</f>
        <v>25588</v>
      </c>
      <c r="F42" s="31">
        <f>VLOOKUP(A42,'[1]6Весовые коэф.'!$A$6:$G$68,3,0)</f>
        <v>7364</v>
      </c>
      <c r="G42" s="50">
        <f t="shared" si="0"/>
        <v>6.5851180240737842E-2</v>
      </c>
      <c r="H42" s="50">
        <f t="shared" si="0"/>
        <v>3.8701792504073872E-2</v>
      </c>
      <c r="I42" s="33">
        <f>VLOOKUP(A42,[2]нп!A$271:D$333,4,0)</f>
        <v>0.21384888538173216</v>
      </c>
      <c r="J42" s="51">
        <f>VLOOKUP(A42,[2]нп!A$339:D$401,4,0)</f>
        <v>0.11345755693581777</v>
      </c>
      <c r="K42" s="34">
        <f>I42*VLOOKUP(A42,'[1]6Весовые коэф.'!$A$6:$G$68,7,0)</f>
        <v>0.16680213059775109</v>
      </c>
      <c r="L42" s="34">
        <f>J42*VLOOKUP(A42,'[1]6Весовые коэф.'!$A$6:$G$68,6,0)</f>
        <v>2.4960662525879911E-2</v>
      </c>
      <c r="M42" s="35"/>
      <c r="N42" s="36"/>
      <c r="O42" s="37">
        <f t="shared" si="1"/>
        <v>0.19176279312363101</v>
      </c>
    </row>
    <row r="43" spans="1:15" ht="26.45" customHeight="1" x14ac:dyDescent="0.25">
      <c r="A43" s="28">
        <v>560069</v>
      </c>
      <c r="B43" s="29" t="s">
        <v>67</v>
      </c>
      <c r="C43" s="31">
        <v>1319</v>
      </c>
      <c r="D43" s="31">
        <v>300</v>
      </c>
      <c r="E43" s="31">
        <f>VLOOKUP(A43,'[1]6Весовые коэф.'!$A$6:$G$68,4,0)</f>
        <v>15863</v>
      </c>
      <c r="F43" s="31">
        <f>VLOOKUP(A43,'[1]6Весовые коэф.'!$A$6:$G$68,3,0)</f>
        <v>4383</v>
      </c>
      <c r="G43" s="50">
        <f t="shared" si="0"/>
        <v>8.3149467313875056E-2</v>
      </c>
      <c r="H43" s="50">
        <f t="shared" si="0"/>
        <v>6.8446269678302529E-2</v>
      </c>
      <c r="I43" s="33">
        <f>VLOOKUP(A43,[2]нп!A$271:D$333,4,0)</f>
        <v>0.28171236930361027</v>
      </c>
      <c r="J43" s="51">
        <f>VLOOKUP(A43,[2]нп!A$339:D$401,4,0)</f>
        <v>0.23643892339544506</v>
      </c>
      <c r="K43" s="34">
        <f>I43*VLOOKUP(A43,'[1]6Весовые коэф.'!$A$6:$G$68,7,0)</f>
        <v>0.219735648056816</v>
      </c>
      <c r="L43" s="34">
        <f>J43*VLOOKUP(A43,'[1]6Весовые коэф.'!$A$6:$G$68,6,0)</f>
        <v>5.2016563146997916E-2</v>
      </c>
      <c r="M43" s="35"/>
      <c r="N43" s="36"/>
      <c r="O43" s="37">
        <f t="shared" si="1"/>
        <v>0.27175221120381393</v>
      </c>
    </row>
    <row r="44" spans="1:15" x14ac:dyDescent="0.25">
      <c r="A44" s="28">
        <v>560070</v>
      </c>
      <c r="B44" s="29" t="s">
        <v>68</v>
      </c>
      <c r="C44" s="31">
        <v>15721</v>
      </c>
      <c r="D44" s="31">
        <v>4919</v>
      </c>
      <c r="E44" s="31">
        <f>VLOOKUP(A44,'[1]6Весовые коэф.'!$A$6:$G$68,4,0)</f>
        <v>56111</v>
      </c>
      <c r="F44" s="31">
        <f>VLOOKUP(A44,'[1]6Весовые коэф.'!$A$6:$G$68,3,0)</f>
        <v>18114</v>
      </c>
      <c r="G44" s="50">
        <f t="shared" si="0"/>
        <v>0.28017679242929194</v>
      </c>
      <c r="H44" s="50">
        <f t="shared" si="0"/>
        <v>0.27155791100806004</v>
      </c>
      <c r="I44" s="33">
        <f>VLOOKUP(A44,[2]нп!A$271:D$333,4,0)</f>
        <v>1.0593805484316439</v>
      </c>
      <c r="J44" s="51">
        <f>VLOOKUP(A44,[2]нп!A$339:D$401,4,0)</f>
        <v>1.0778467908902689</v>
      </c>
      <c r="K44" s="34">
        <f>I44*VLOOKUP(A44,'[1]6Весовые коэф.'!$A$6:$G$68,7,0)</f>
        <v>0.80512921680804939</v>
      </c>
      <c r="L44" s="34">
        <f>J44*VLOOKUP(A44,'[1]6Весовые коэф.'!$A$6:$G$68,6,0)</f>
        <v>0.25868322981366454</v>
      </c>
      <c r="M44" s="35"/>
      <c r="N44" s="36"/>
      <c r="O44" s="37">
        <f t="shared" si="1"/>
        <v>1.0638124466217138</v>
      </c>
    </row>
    <row r="45" spans="1:15" x14ac:dyDescent="0.25">
      <c r="A45" s="28">
        <v>560071</v>
      </c>
      <c r="B45" s="29" t="s">
        <v>69</v>
      </c>
      <c r="C45" s="31">
        <v>904</v>
      </c>
      <c r="D45" s="31">
        <v>185</v>
      </c>
      <c r="E45" s="31">
        <f>VLOOKUP(A45,'[1]6Весовые коэф.'!$A$6:$G$68,4,0)</f>
        <v>18197</v>
      </c>
      <c r="F45" s="31">
        <f>VLOOKUP(A45,'[1]6Весовые коэф.'!$A$6:$G$68,3,0)</f>
        <v>5992</v>
      </c>
      <c r="G45" s="50">
        <f t="shared" si="0"/>
        <v>4.9678518437105017E-2</v>
      </c>
      <c r="H45" s="50">
        <f t="shared" si="0"/>
        <v>3.0874499332443257E-2</v>
      </c>
      <c r="I45" s="33">
        <f>VLOOKUP(A45,[2]нп!A$271:D$333,4,0)</f>
        <v>0.14993095285066091</v>
      </c>
      <c r="J45" s="51">
        <f>VLOOKUP(A45,[2]нп!A$339:D$401,4,0)</f>
        <v>8.1159420289855067E-2</v>
      </c>
      <c r="K45" s="34">
        <f>I45*VLOOKUP(A45,'[1]6Весовые коэф.'!$A$6:$G$68,7,0)</f>
        <v>0.11244821463799567</v>
      </c>
      <c r="L45" s="34">
        <f>J45*VLOOKUP(A45,'[1]6Весовые коэф.'!$A$6:$G$68,6,0)</f>
        <v>2.0289855072463767E-2</v>
      </c>
      <c r="M45" s="35"/>
      <c r="N45" s="36"/>
      <c r="O45" s="37">
        <f t="shared" si="1"/>
        <v>0.13273806971045943</v>
      </c>
    </row>
    <row r="46" spans="1:15" x14ac:dyDescent="0.25">
      <c r="A46" s="28">
        <v>560072</v>
      </c>
      <c r="B46" s="29" t="s">
        <v>70</v>
      </c>
      <c r="C46" s="31">
        <v>2506</v>
      </c>
      <c r="D46" s="31">
        <v>616</v>
      </c>
      <c r="E46" s="31">
        <f>VLOOKUP(A46,'[1]6Весовые коэф.'!$A$6:$G$68,4,0)</f>
        <v>19841</v>
      </c>
      <c r="F46" s="31">
        <f>VLOOKUP(A46,'[1]6Весовые коэф.'!$A$6:$G$68,3,0)</f>
        <v>5361</v>
      </c>
      <c r="G46" s="50">
        <f t="shared" si="0"/>
        <v>0.1263041177360012</v>
      </c>
      <c r="H46" s="50">
        <f t="shared" si="0"/>
        <v>0.114903935832867</v>
      </c>
      <c r="I46" s="33">
        <f>VLOOKUP(A46,[2]нп!A$271:D$333,4,0)</f>
        <v>0.45216018938646696</v>
      </c>
      <c r="J46" s="51">
        <f>VLOOKUP(A46,[2]нп!A$339:D$401,4,0)</f>
        <v>0.42898550724637668</v>
      </c>
      <c r="K46" s="34">
        <f>I46*VLOOKUP(A46,'[1]6Весовые коэф.'!$A$6:$G$68,7,0)</f>
        <v>0.3572065496153089</v>
      </c>
      <c r="L46" s="34">
        <f>J46*VLOOKUP(A46,'[1]6Весовые коэф.'!$A$6:$G$68,6,0)</f>
        <v>9.0086956521739106E-2</v>
      </c>
      <c r="M46" s="35"/>
      <c r="N46" s="36"/>
      <c r="O46" s="37">
        <f t="shared" si="1"/>
        <v>0.44729350613704799</v>
      </c>
    </row>
    <row r="47" spans="1:15" x14ac:dyDescent="0.25">
      <c r="A47" s="28">
        <v>560073</v>
      </c>
      <c r="B47" s="29" t="s">
        <v>71</v>
      </c>
      <c r="C47" s="31">
        <v>1519</v>
      </c>
      <c r="D47" s="31">
        <v>434</v>
      </c>
      <c r="E47" s="31">
        <f>VLOOKUP(A47,'[1]6Весовые коэф.'!$A$6:$G$68,4,0)</f>
        <v>11177</v>
      </c>
      <c r="F47" s="31">
        <f>VLOOKUP(A47,'[1]6Весовые коэф.'!$A$6:$G$68,3,0)</f>
        <v>2284</v>
      </c>
      <c r="G47" s="50">
        <f t="shared" si="0"/>
        <v>0.13590408875369062</v>
      </c>
      <c r="H47" s="50">
        <f t="shared" si="0"/>
        <v>0.19001751313485113</v>
      </c>
      <c r="I47" s="33">
        <f>VLOOKUP(A47,[2]нп!A$271:D$333,4,0)</f>
        <v>0.49003748273821285</v>
      </c>
      <c r="J47" s="51">
        <f>VLOOKUP(A47,[2]нп!A$339:D$401,4,0)</f>
        <v>0.73995859213250492</v>
      </c>
      <c r="K47" s="34">
        <f>I47*VLOOKUP(A47,'[1]6Весовые коэф.'!$A$6:$G$68,7,0)</f>
        <v>0.40673111067271667</v>
      </c>
      <c r="L47" s="34">
        <f>J47*VLOOKUP(A47,'[1]6Весовые коэф.'!$A$6:$G$68,6,0)</f>
        <v>0.12579296066252585</v>
      </c>
      <c r="M47" s="35"/>
      <c r="N47" s="36"/>
      <c r="O47" s="37">
        <f t="shared" si="1"/>
        <v>0.53252407133524249</v>
      </c>
    </row>
    <row r="48" spans="1:15" x14ac:dyDescent="0.25">
      <c r="A48" s="28">
        <v>560074</v>
      </c>
      <c r="B48" s="29" t="s">
        <v>72</v>
      </c>
      <c r="C48" s="31">
        <v>1157</v>
      </c>
      <c r="D48" s="31">
        <v>411</v>
      </c>
      <c r="E48" s="31">
        <f>VLOOKUP(A48,'[1]6Весовые коэф.'!$A$6:$G$68,4,0)</f>
        <v>17424</v>
      </c>
      <c r="F48" s="31">
        <f>VLOOKUP(A48,'[1]6Весовые коэф.'!$A$6:$G$68,3,0)</f>
        <v>5400</v>
      </c>
      <c r="G48" s="50">
        <f t="shared" si="0"/>
        <v>6.6402662993572087E-2</v>
      </c>
      <c r="H48" s="50">
        <f t="shared" si="0"/>
        <v>7.6111111111111115E-2</v>
      </c>
      <c r="I48" s="33">
        <f>VLOOKUP(A48,[2]нп!A$271:D$333,4,0)</f>
        <v>0.2158216610771356</v>
      </c>
      <c r="J48" s="51">
        <f>VLOOKUP(A48,[2]нп!A$339:D$401,4,0)</f>
        <v>0.26832298136645955</v>
      </c>
      <c r="K48" s="34">
        <f>I48*VLOOKUP(A48,'[1]6Весовые коэф.'!$A$6:$G$68,7,0)</f>
        <v>0.16402446241862306</v>
      </c>
      <c r="L48" s="34">
        <f>J48*VLOOKUP(A48,'[1]6Весовые коэф.'!$A$6:$G$68,6,0)</f>
        <v>6.4397515527950283E-2</v>
      </c>
      <c r="M48" s="35"/>
      <c r="N48" s="36"/>
      <c r="O48" s="37">
        <f t="shared" si="1"/>
        <v>0.22842197794657335</v>
      </c>
    </row>
    <row r="49" spans="1:15" x14ac:dyDescent="0.25">
      <c r="A49" s="28">
        <v>560075</v>
      </c>
      <c r="B49" s="29" t="s">
        <v>73</v>
      </c>
      <c r="C49" s="31">
        <v>11129</v>
      </c>
      <c r="D49" s="31">
        <v>2280</v>
      </c>
      <c r="E49" s="31">
        <f>VLOOKUP(A49,'[1]6Весовые коэф.'!$A$6:$G$68,4,0)</f>
        <v>29935</v>
      </c>
      <c r="F49" s="31">
        <f>VLOOKUP(A49,'[1]6Весовые коэф.'!$A$6:$G$68,3,0)</f>
        <v>9023</v>
      </c>
      <c r="G49" s="50">
        <f t="shared" si="0"/>
        <v>0.3717721730415901</v>
      </c>
      <c r="H49" s="50">
        <f t="shared" si="0"/>
        <v>0.25268757619417043</v>
      </c>
      <c r="I49" s="33">
        <f>VLOOKUP(A49,[2]нп!A$271:D$333,4,0)</f>
        <v>1.420793055829553</v>
      </c>
      <c r="J49" s="51">
        <f>VLOOKUP(A49,[2]нп!A$339:D$401,4,0)</f>
        <v>0.99958592132505142</v>
      </c>
      <c r="K49" s="34">
        <f>I49*VLOOKUP(A49,'[1]6Весовые коэф.'!$A$6:$G$68,7,0)</f>
        <v>1.0940106529887559</v>
      </c>
      <c r="L49" s="34">
        <f>J49*VLOOKUP(A49,'[1]6Весовые коэф.'!$A$6:$G$68,6,0)</f>
        <v>0.22990476190476183</v>
      </c>
      <c r="M49" s="35"/>
      <c r="N49" s="36"/>
      <c r="O49" s="37">
        <f t="shared" si="1"/>
        <v>1.3239154148935177</v>
      </c>
    </row>
    <row r="50" spans="1:15" x14ac:dyDescent="0.25">
      <c r="A50" s="28">
        <v>560076</v>
      </c>
      <c r="B50" s="29" t="s">
        <v>74</v>
      </c>
      <c r="C50" s="31">
        <v>665</v>
      </c>
      <c r="D50" s="31">
        <v>235</v>
      </c>
      <c r="E50" s="31">
        <f>VLOOKUP(A50,'[1]6Весовые коэф.'!$A$6:$G$68,4,0)</f>
        <v>9274</v>
      </c>
      <c r="F50" s="31">
        <f>VLOOKUP(A50,'[1]6Весовые коэф.'!$A$6:$G$68,3,0)</f>
        <v>2608</v>
      </c>
      <c r="G50" s="50">
        <f t="shared" si="0"/>
        <v>7.1705844295880963E-2</v>
      </c>
      <c r="H50" s="50">
        <f t="shared" si="0"/>
        <v>9.0107361963190177E-2</v>
      </c>
      <c r="I50" s="33">
        <f>VLOOKUP(A50,[2]нп!A$271:D$333,4,0)</f>
        <v>0.23673308344841199</v>
      </c>
      <c r="J50" s="51">
        <f>VLOOKUP(A50,[2]нп!A$339:D$401,4,0)</f>
        <v>0.32629399585921315</v>
      </c>
      <c r="K50" s="34">
        <f>I50*VLOOKUP(A50,'[1]6Весовые коэф.'!$A$6:$G$68,7,0)</f>
        <v>0.18465180508976137</v>
      </c>
      <c r="L50" s="34">
        <f>J50*VLOOKUP(A50,'[1]6Весовые коэф.'!$A$6:$G$68,6,0)</f>
        <v>7.1784679089026887E-2</v>
      </c>
      <c r="M50" s="35"/>
      <c r="N50" s="36"/>
      <c r="O50" s="37">
        <f t="shared" si="1"/>
        <v>0.25643648417878828</v>
      </c>
    </row>
    <row r="51" spans="1:15" x14ac:dyDescent="0.25">
      <c r="A51" s="28">
        <v>560077</v>
      </c>
      <c r="B51" s="29" t="s">
        <v>75</v>
      </c>
      <c r="C51" s="31">
        <v>1908</v>
      </c>
      <c r="D51" s="31">
        <v>73</v>
      </c>
      <c r="E51" s="31">
        <f>VLOOKUP(A51,'[1]6Весовые коэф.'!$A$6:$G$68,4,0)</f>
        <v>10981</v>
      </c>
      <c r="F51" s="31">
        <f>VLOOKUP(A51,'[1]6Весовые коэф.'!$A$6:$G$68,3,0)</f>
        <v>2251</v>
      </c>
      <c r="G51" s="50">
        <f t="shared" si="0"/>
        <v>0.17375466715235408</v>
      </c>
      <c r="H51" s="50">
        <f t="shared" si="0"/>
        <v>3.2430031097290091E-2</v>
      </c>
      <c r="I51" s="33">
        <f>VLOOKUP(A51,[2]нп!A$271:D$333,4,0)</f>
        <v>0.63957388044979324</v>
      </c>
      <c r="J51" s="51">
        <f>VLOOKUP(A51,[2]нп!A$339:D$401,4,0)</f>
        <v>8.7370600414078653E-2</v>
      </c>
      <c r="K51" s="34">
        <f>I51*VLOOKUP(A51,'[1]6Весовые коэф.'!$A$6:$G$68,7,0)</f>
        <v>0.53084632077332838</v>
      </c>
      <c r="L51" s="34">
        <f>J51*VLOOKUP(A51,'[1]6Весовые коэф.'!$A$6:$G$68,6,0)</f>
        <v>1.4853002070393372E-2</v>
      </c>
      <c r="M51" s="35"/>
      <c r="N51" s="36"/>
      <c r="O51" s="37">
        <f t="shared" si="1"/>
        <v>0.5456993228437218</v>
      </c>
    </row>
    <row r="52" spans="1:15" x14ac:dyDescent="0.25">
      <c r="A52" s="28">
        <v>560078</v>
      </c>
      <c r="B52" s="29" t="s">
        <v>76</v>
      </c>
      <c r="C52" s="31">
        <v>1419</v>
      </c>
      <c r="D52" s="31">
        <v>759</v>
      </c>
      <c r="E52" s="31">
        <f>VLOOKUP(A52,'[1]6Весовые коэф.'!$A$6:$G$68,4,0)</f>
        <v>34083</v>
      </c>
      <c r="F52" s="31">
        <f>VLOOKUP(A52,'[1]6Весовые коэф.'!$A$6:$G$68,3,0)</f>
        <v>11277</v>
      </c>
      <c r="G52" s="50">
        <f t="shared" si="0"/>
        <v>4.1633659008890066E-2</v>
      </c>
      <c r="H52" s="50">
        <f t="shared" si="0"/>
        <v>6.7305134344240486E-2</v>
      </c>
      <c r="I52" s="33">
        <f>VLOOKUP(A52,[2]нп!A$271:D$333,4,0)</f>
        <v>0.11797198658512528</v>
      </c>
      <c r="J52" s="51">
        <f>VLOOKUP(A52,[2]нп!A$339:D$401,4,0)</f>
        <v>0.23188405797101441</v>
      </c>
      <c r="K52" s="34">
        <f>I52*VLOOKUP(A52,'[1]6Весовые коэф.'!$A$6:$G$68,7,0)</f>
        <v>8.8478989938843955E-2</v>
      </c>
      <c r="L52" s="34">
        <f>J52*VLOOKUP(A52,'[1]6Весовые коэф.'!$A$6:$G$68,6,0)</f>
        <v>5.7971014492753603E-2</v>
      </c>
      <c r="M52" s="35"/>
      <c r="N52" s="36"/>
      <c r="O52" s="37">
        <f t="shared" si="1"/>
        <v>0.14645000443159756</v>
      </c>
    </row>
    <row r="53" spans="1:15" x14ac:dyDescent="0.25">
      <c r="A53" s="28">
        <v>560079</v>
      </c>
      <c r="B53" s="29" t="s">
        <v>77</v>
      </c>
      <c r="C53" s="31">
        <v>7214</v>
      </c>
      <c r="D53" s="31">
        <v>1415</v>
      </c>
      <c r="E53" s="31">
        <f>VLOOKUP(A53,'[1]6Весовые коэф.'!$A$6:$G$68,4,0)</f>
        <v>33649</v>
      </c>
      <c r="F53" s="31">
        <f>VLOOKUP(A53,'[1]6Весовые коэф.'!$A$6:$G$68,3,0)</f>
        <v>9617</v>
      </c>
      <c r="G53" s="50">
        <f t="shared" si="0"/>
        <v>0.21438972926387115</v>
      </c>
      <c r="H53" s="50">
        <f t="shared" si="0"/>
        <v>0.14713528127274617</v>
      </c>
      <c r="I53" s="33">
        <f>VLOOKUP(A53,[2]нп!A$271:D$333,4,0)</f>
        <v>0.79976326691655208</v>
      </c>
      <c r="J53" s="51">
        <f>VLOOKUP(A53,[2]нп!A$339:D$401,4,0)</f>
        <v>0.56231884057971004</v>
      </c>
      <c r="K53" s="34">
        <f>I53*VLOOKUP(A53,'[1]6Весовые коэф.'!$A$6:$G$68,7,0)</f>
        <v>0.62381534819491069</v>
      </c>
      <c r="L53" s="34">
        <f>J53*VLOOKUP(A53,'[1]6Весовые коэф.'!$A$6:$G$68,6,0)</f>
        <v>0.12371014492753621</v>
      </c>
      <c r="M53" s="35"/>
      <c r="N53" s="36"/>
      <c r="O53" s="37">
        <f t="shared" si="1"/>
        <v>0.74752549312244687</v>
      </c>
    </row>
    <row r="54" spans="1:15" ht="15" customHeight="1" x14ac:dyDescent="0.25">
      <c r="A54" s="28">
        <v>560080</v>
      </c>
      <c r="B54" s="29" t="s">
        <v>78</v>
      </c>
      <c r="C54" s="31">
        <v>205</v>
      </c>
      <c r="D54" s="31">
        <v>57</v>
      </c>
      <c r="E54" s="31">
        <f>VLOOKUP(A54,'[1]6Весовые коэф.'!$A$6:$G$68,4,0)</f>
        <v>17534</v>
      </c>
      <c r="F54" s="31">
        <f>VLOOKUP(A54,'[1]6Весовые коэф.'!$A$6:$G$68,3,0)</f>
        <v>5061</v>
      </c>
      <c r="G54" s="50">
        <f t="shared" si="0"/>
        <v>1.1691570662712444E-2</v>
      </c>
      <c r="H54" s="50">
        <f t="shared" si="0"/>
        <v>1.1262596324836989E-2</v>
      </c>
      <c r="I54" s="33">
        <f>VLOOKUP(A54,[2]нп!A$271:D$333,4,0)</f>
        <v>0</v>
      </c>
      <c r="J54" s="51">
        <f>VLOOKUP(A54,[2]нп!A$339:D$401,4,0)</f>
        <v>0</v>
      </c>
      <c r="K54" s="34">
        <f>I54*VLOOKUP(A54,'[1]6Весовые коэф.'!$A$6:$G$68,7,0)</f>
        <v>0</v>
      </c>
      <c r="L54" s="34">
        <f>J54*VLOOKUP(A54,'[1]6Весовые коэф.'!$A$6:$G$68,6,0)</f>
        <v>0</v>
      </c>
      <c r="M54" s="35"/>
      <c r="N54" s="36"/>
      <c r="O54" s="37">
        <f t="shared" si="1"/>
        <v>0</v>
      </c>
    </row>
    <row r="55" spans="1:15" x14ac:dyDescent="0.25">
      <c r="A55" s="28">
        <v>560081</v>
      </c>
      <c r="B55" s="29" t="s">
        <v>79</v>
      </c>
      <c r="C55" s="31">
        <v>1863</v>
      </c>
      <c r="D55" s="31">
        <v>505</v>
      </c>
      <c r="E55" s="31">
        <f>VLOOKUP(A55,'[1]6Весовые коэф.'!$A$6:$G$68,4,0)</f>
        <v>20270</v>
      </c>
      <c r="F55" s="31">
        <f>VLOOKUP(A55,'[1]6Весовые коэф.'!$A$6:$G$68,3,0)</f>
        <v>6642</v>
      </c>
      <c r="G55" s="50">
        <f t="shared" si="0"/>
        <v>9.1909225456339422E-2</v>
      </c>
      <c r="H55" s="50">
        <f t="shared" si="0"/>
        <v>7.6031315868714242E-2</v>
      </c>
      <c r="I55" s="33">
        <f>VLOOKUP(A55,[2]нп!A$271:D$333,4,0)</f>
        <v>0.3164332215427107</v>
      </c>
      <c r="J55" s="51">
        <f>VLOOKUP(A55,[2]нп!A$339:D$401,4,0)</f>
        <v>0.2679089026915113</v>
      </c>
      <c r="K55" s="34">
        <f>I55*VLOOKUP(A55,'[1]6Весовые коэф.'!$A$6:$G$68,7,0)</f>
        <v>0.23732491615703302</v>
      </c>
      <c r="L55" s="34">
        <f>J55*VLOOKUP(A55,'[1]6Весовые коэф.'!$A$6:$G$68,6,0)</f>
        <v>6.6977225672877824E-2</v>
      </c>
      <c r="M55" s="35"/>
      <c r="N55" s="36"/>
      <c r="O55" s="37">
        <f t="shared" si="1"/>
        <v>0.30430214182991083</v>
      </c>
    </row>
    <row r="56" spans="1:15" x14ac:dyDescent="0.25">
      <c r="A56" s="28">
        <v>560082</v>
      </c>
      <c r="B56" s="29" t="s">
        <v>80</v>
      </c>
      <c r="C56" s="31">
        <v>566</v>
      </c>
      <c r="D56" s="31">
        <v>89</v>
      </c>
      <c r="E56" s="31">
        <f>VLOOKUP(A56,'[1]6Весовые коэф.'!$A$6:$G$68,4,0)</f>
        <v>15810</v>
      </c>
      <c r="F56" s="31">
        <f>VLOOKUP(A56,'[1]6Весовые коэф.'!$A$6:$G$68,3,0)</f>
        <v>3817</v>
      </c>
      <c r="G56" s="50">
        <f t="shared" si="0"/>
        <v>3.5800126502213786E-2</v>
      </c>
      <c r="H56" s="50">
        <f t="shared" si="0"/>
        <v>2.3316740895991617E-2</v>
      </c>
      <c r="I56" s="33">
        <f>VLOOKUP(A56,[2]нп!A$271:D$333,4,0)</f>
        <v>9.508778851844546E-2</v>
      </c>
      <c r="J56" s="51">
        <f>VLOOKUP(A56,[2]нп!A$339:D$401,4,0)</f>
        <v>4.9689440993788817E-2</v>
      </c>
      <c r="K56" s="34">
        <f>I56*VLOOKUP(A56,'[1]6Весовые коэф.'!$A$6:$G$68,7,0)</f>
        <v>7.7021108699940832E-2</v>
      </c>
      <c r="L56" s="34">
        <f>J56*VLOOKUP(A56,'[1]6Весовые коэф.'!$A$6:$G$68,6,0)</f>
        <v>9.4409937888198757E-3</v>
      </c>
      <c r="M56" s="35"/>
      <c r="N56" s="36"/>
      <c r="O56" s="37">
        <f t="shared" si="1"/>
        <v>8.6462102488760711E-2</v>
      </c>
    </row>
    <row r="57" spans="1:15" x14ac:dyDescent="0.25">
      <c r="A57" s="28">
        <v>560083</v>
      </c>
      <c r="B57" s="29" t="s">
        <v>81</v>
      </c>
      <c r="C57" s="31">
        <v>411</v>
      </c>
      <c r="D57" s="31">
        <v>62</v>
      </c>
      <c r="E57" s="31">
        <f>VLOOKUP(A57,'[1]6Весовые коэф.'!$A$6:$G$68,4,0)</f>
        <v>14283</v>
      </c>
      <c r="F57" s="31">
        <f>VLOOKUP(A57,'[1]6Весовые коэф.'!$A$6:$G$68,3,0)</f>
        <v>3354</v>
      </c>
      <c r="G57" s="50">
        <f t="shared" si="0"/>
        <v>2.877546733879437E-2</v>
      </c>
      <c r="H57" s="50">
        <f t="shared" si="0"/>
        <v>1.8485390578413835E-2</v>
      </c>
      <c r="I57" s="33">
        <f>VLOOKUP(A57,[2]нп!A$271:D$333,4,0)</f>
        <v>6.7468928782797394E-2</v>
      </c>
      <c r="J57" s="51">
        <f>VLOOKUP(A57,[2]нп!A$339:D$401,4,0)</f>
        <v>2.9813664596273284E-2</v>
      </c>
      <c r="K57" s="34">
        <f>I57*VLOOKUP(A57,'[1]6Весовые коэф.'!$A$6:$G$68,7,0)</f>
        <v>5.4649832314065894E-2</v>
      </c>
      <c r="L57" s="34">
        <f>J57*VLOOKUP(A57,'[1]6Весовые коэф.'!$A$6:$G$68,6,0)</f>
        <v>5.6645962732919239E-3</v>
      </c>
      <c r="M57" s="35"/>
      <c r="N57" s="36"/>
      <c r="O57" s="37">
        <f t="shared" si="1"/>
        <v>6.0314428587357818E-2</v>
      </c>
    </row>
    <row r="58" spans="1:15" x14ac:dyDescent="0.25">
      <c r="A58" s="28">
        <v>560084</v>
      </c>
      <c r="B58" s="29" t="s">
        <v>82</v>
      </c>
      <c r="C58" s="31">
        <v>1678</v>
      </c>
      <c r="D58" s="31">
        <v>837</v>
      </c>
      <c r="E58" s="31">
        <f>VLOOKUP(A58,'[1]6Весовые коэф.'!$A$6:$G$68,4,0)</f>
        <v>21593</v>
      </c>
      <c r="F58" s="31">
        <f>VLOOKUP(A58,'[1]6Весовые коэф.'!$A$6:$G$68,3,0)</f>
        <v>7555</v>
      </c>
      <c r="G58" s="50">
        <f t="shared" si="0"/>
        <v>7.7710369101097576E-2</v>
      </c>
      <c r="H58" s="50">
        <f t="shared" si="0"/>
        <v>0.11078755790866976</v>
      </c>
      <c r="I58" s="33">
        <f>VLOOKUP(A58,[2]нп!A$271:D$333,4,0)</f>
        <v>0.2604063917932532</v>
      </c>
      <c r="J58" s="51">
        <f>VLOOKUP(A58,[2]нп!A$339:D$401,4,0)</f>
        <v>0.41200828157349884</v>
      </c>
      <c r="K58" s="34">
        <f>I58*VLOOKUP(A58,'[1]6Весовые коэф.'!$A$6:$G$68,7,0)</f>
        <v>0.19270072992700737</v>
      </c>
      <c r="L58" s="34">
        <f>J58*VLOOKUP(A58,'[1]6Весовые коэф.'!$A$6:$G$68,6,0)</f>
        <v>0.1071221532091097</v>
      </c>
      <c r="M58" s="35"/>
      <c r="N58" s="36"/>
      <c r="O58" s="37">
        <f t="shared" si="1"/>
        <v>0.29982288313611705</v>
      </c>
    </row>
    <row r="59" spans="1:15" ht="26.25" x14ac:dyDescent="0.25">
      <c r="A59" s="28">
        <v>560085</v>
      </c>
      <c r="B59" s="29" t="s">
        <v>83</v>
      </c>
      <c r="C59" s="31">
        <v>1209</v>
      </c>
      <c r="D59" s="31">
        <v>104</v>
      </c>
      <c r="E59" s="31">
        <f>VLOOKUP(A59,'[1]6Весовые коэф.'!$A$6:$G$68,4,0)</f>
        <v>9918</v>
      </c>
      <c r="F59" s="31">
        <f>VLOOKUP(A59,'[1]6Весовые коэф.'!$A$6:$G$68,3,0)</f>
        <v>817</v>
      </c>
      <c r="G59" s="50">
        <f t="shared" si="0"/>
        <v>0.12189957652752571</v>
      </c>
      <c r="H59" s="50">
        <f t="shared" si="0"/>
        <v>0.12729498164014688</v>
      </c>
      <c r="I59" s="33">
        <f>VLOOKUP(A59,[2]нп!A$271:D$333,4,0)</f>
        <v>0.43479976326691672</v>
      </c>
      <c r="J59" s="51">
        <f>VLOOKUP(A59,[2]нп!A$339:D$401,4,0)</f>
        <v>0.48033126293995843</v>
      </c>
      <c r="K59" s="34">
        <f>I59*VLOOKUP(A59,'[1]6Весовые коэф.'!$A$6:$G$68,7,0)</f>
        <v>0.40001578220556339</v>
      </c>
      <c r="L59" s="34">
        <f>J59*VLOOKUP(A59,'[1]6Весовые коэф.'!$A$6:$G$68,6,0)</f>
        <v>3.8426501035196674E-2</v>
      </c>
      <c r="M59" s="35"/>
      <c r="N59" s="36"/>
      <c r="O59" s="37">
        <f t="shared" si="1"/>
        <v>0.43844228324076007</v>
      </c>
    </row>
    <row r="60" spans="1:15" ht="26.25" x14ac:dyDescent="0.25">
      <c r="A60" s="28">
        <v>560086</v>
      </c>
      <c r="B60" s="29" t="s">
        <v>84</v>
      </c>
      <c r="C60" s="31">
        <v>2949</v>
      </c>
      <c r="D60" s="31">
        <v>122</v>
      </c>
      <c r="E60" s="31">
        <f>VLOOKUP(A60,'[1]6Весовые коэф.'!$A$6:$G$68,4,0)</f>
        <v>18263</v>
      </c>
      <c r="F60" s="31">
        <f>VLOOKUP(A60,'[1]6Весовые коэф.'!$A$6:$G$68,3,0)</f>
        <v>864</v>
      </c>
      <c r="G60" s="50">
        <f t="shared" si="0"/>
        <v>0.16147401850736462</v>
      </c>
      <c r="H60" s="50">
        <f t="shared" si="0"/>
        <v>0.14120370370370369</v>
      </c>
      <c r="I60" s="33">
        <f>VLOOKUP(A60,[2]нп!A$271:D$333,4,0)</f>
        <v>0.59104359834286868</v>
      </c>
      <c r="J60" s="51">
        <f>VLOOKUP(A60,[2]нп!A$339:D$401,4,0)</f>
        <v>0.53788819875776384</v>
      </c>
      <c r="K60" s="34">
        <f>I60*VLOOKUP(A60,'[1]6Весовые коэф.'!$A$6:$G$68,7,0)</f>
        <v>0.56149141842572525</v>
      </c>
      <c r="L60" s="34">
        <f>J60*VLOOKUP(A60,'[1]6Весовые коэф.'!$A$6:$G$68,6,0)</f>
        <v>2.6894409937888192E-2</v>
      </c>
      <c r="M60" s="35"/>
      <c r="N60" s="36"/>
      <c r="O60" s="37">
        <f t="shared" si="1"/>
        <v>0.58838582836361342</v>
      </c>
    </row>
    <row r="61" spans="1:15" x14ac:dyDescent="0.25">
      <c r="A61" s="28">
        <v>560087</v>
      </c>
      <c r="B61" s="29" t="s">
        <v>85</v>
      </c>
      <c r="C61" s="31">
        <v>2644</v>
      </c>
      <c r="D61" s="31">
        <v>0</v>
      </c>
      <c r="E61" s="31">
        <f>VLOOKUP(A61,'[1]6Весовые коэф.'!$A$6:$G$68,4,0)</f>
        <v>23588</v>
      </c>
      <c r="F61" s="31">
        <f>VLOOKUP(A61,'[1]6Весовые коэф.'!$A$6:$G$68,3,0)</f>
        <v>0</v>
      </c>
      <c r="G61" s="50">
        <f t="shared" si="0"/>
        <v>0.11209089367474988</v>
      </c>
      <c r="H61" s="50">
        <v>0</v>
      </c>
      <c r="I61" s="33">
        <f>VLOOKUP(A61,[2]нп!A$271:D$333,4,0)</f>
        <v>0.39613335963700946</v>
      </c>
      <c r="J61" s="51">
        <f>VLOOKUP(A61,[2]нп!A$339:D$401,4,0)</f>
        <v>0</v>
      </c>
      <c r="K61" s="34">
        <f>I61*VLOOKUP(A61,'[1]6Весовые коэф.'!$A$6:$G$68,7,0)</f>
        <v>0.39613335963700946</v>
      </c>
      <c r="L61" s="34">
        <f>J61*VLOOKUP(A61,'[1]6Весовые коэф.'!$A$6:$G$68,6,0)</f>
        <v>0</v>
      </c>
      <c r="M61" s="35"/>
      <c r="N61" s="36"/>
      <c r="O61" s="37">
        <f t="shared" si="1"/>
        <v>0.39613335963700946</v>
      </c>
    </row>
    <row r="62" spans="1:15" ht="26.25" x14ac:dyDescent="0.25">
      <c r="A62" s="28">
        <v>560088</v>
      </c>
      <c r="B62" s="29" t="s">
        <v>86</v>
      </c>
      <c r="C62" s="31">
        <v>424</v>
      </c>
      <c r="D62" s="31">
        <v>0</v>
      </c>
      <c r="E62" s="31">
        <f>VLOOKUP(A62,'[1]6Весовые коэф.'!$A$6:$G$68,4,0)</f>
        <v>5451</v>
      </c>
      <c r="F62" s="31">
        <f>VLOOKUP(A62,'[1]6Весовые коэф.'!$A$6:$G$68,3,0)</f>
        <v>0</v>
      </c>
      <c r="G62" s="50">
        <f t="shared" si="0"/>
        <v>7.7783892863694734E-2</v>
      </c>
      <c r="H62" s="50">
        <v>0</v>
      </c>
      <c r="I62" s="33">
        <f>VLOOKUP(A62,[2]нп!A$271:D$333,4,0)</f>
        <v>0.26080094693233385</v>
      </c>
      <c r="J62" s="51">
        <f>VLOOKUP(A62,[2]нп!A$339:D$401,4,0)</f>
        <v>0</v>
      </c>
      <c r="K62" s="34">
        <f>I62*VLOOKUP(A62,'[1]6Весовые коэф.'!$A$6:$G$68,7,0)</f>
        <v>0.26080094693233385</v>
      </c>
      <c r="L62" s="34">
        <f>J62*VLOOKUP(A62,'[1]6Весовые коэф.'!$A$6:$G$68,6,0)</f>
        <v>0</v>
      </c>
      <c r="M62" s="35"/>
      <c r="N62" s="36"/>
      <c r="O62" s="37">
        <f t="shared" si="1"/>
        <v>0.26080094693233385</v>
      </c>
    </row>
    <row r="63" spans="1:15" ht="26.25" x14ac:dyDescent="0.25">
      <c r="A63" s="28">
        <v>560089</v>
      </c>
      <c r="B63" s="29" t="s">
        <v>87</v>
      </c>
      <c r="C63" s="31">
        <v>389</v>
      </c>
      <c r="D63" s="31">
        <v>0</v>
      </c>
      <c r="E63" s="31">
        <f>VLOOKUP(A63,'[1]6Весовые коэф.'!$A$6:$G$68,4,0)</f>
        <v>3632</v>
      </c>
      <c r="F63" s="31">
        <f>VLOOKUP(A63,'[1]6Весовые коэф.'!$A$6:$G$68,3,0)</f>
        <v>0</v>
      </c>
      <c r="G63" s="50">
        <f t="shared" si="0"/>
        <v>0.10710352422907489</v>
      </c>
      <c r="H63" s="50">
        <v>0</v>
      </c>
      <c r="I63" s="33">
        <f>VLOOKUP(A63,[2]нп!A$271:D$333,4,0)</f>
        <v>0.37640560268297507</v>
      </c>
      <c r="J63" s="51">
        <f>VLOOKUP(A63,[2]нп!A$339:D$401,4,0)</f>
        <v>0</v>
      </c>
      <c r="K63" s="34">
        <f>I63*VLOOKUP(A63,'[1]6Весовые коэф.'!$A$6:$G$68,7,0)</f>
        <v>0.37640560268297507</v>
      </c>
      <c r="L63" s="34">
        <f>J63*VLOOKUP(A63,'[1]6Весовые коэф.'!$A$6:$G$68,6,0)</f>
        <v>0</v>
      </c>
      <c r="M63" s="35"/>
      <c r="N63" s="36"/>
      <c r="O63" s="37">
        <f t="shared" si="1"/>
        <v>0.37640560268297507</v>
      </c>
    </row>
    <row r="64" spans="1:15" ht="26.25" x14ac:dyDescent="0.25">
      <c r="A64" s="28">
        <v>560096</v>
      </c>
      <c r="B64" s="29" t="s">
        <v>88</v>
      </c>
      <c r="C64" s="31">
        <v>76</v>
      </c>
      <c r="D64" s="31">
        <v>14</v>
      </c>
      <c r="E64" s="31">
        <f>VLOOKUP(A64,'[1]6Весовые коэф.'!$A$6:$G$68,4,0)</f>
        <v>539</v>
      </c>
      <c r="F64" s="31">
        <f>VLOOKUP(A64,'[1]6Весовые коэф.'!$A$6:$G$68,3,0)</f>
        <v>39</v>
      </c>
      <c r="G64" s="50">
        <f t="shared" si="0"/>
        <v>0.14100185528756956</v>
      </c>
      <c r="H64" s="50">
        <f t="shared" si="0"/>
        <v>0.35897435897435898</v>
      </c>
      <c r="I64" s="33">
        <f>VLOOKUP(A64,[2]нп!A$271:D$333,4,0)</f>
        <v>0.5101597948313279</v>
      </c>
      <c r="J64" s="51">
        <f>VLOOKUP(A64,[2]нп!A$339:D$401,4,0)</f>
        <v>1.4397515527950309</v>
      </c>
      <c r="K64" s="34">
        <f>I64*VLOOKUP(A64,'[1]6Весовые коэф.'!$A$6:$G$68,7,0)</f>
        <v>0.47444860919313497</v>
      </c>
      <c r="L64" s="34">
        <f>J64*VLOOKUP(A64,'[1]6Весовые коэф.'!$A$6:$G$68,6,0)</f>
        <v>0.10078260869565217</v>
      </c>
      <c r="M64" s="35"/>
      <c r="N64" s="36"/>
      <c r="O64" s="37">
        <f t="shared" si="1"/>
        <v>0.57523121788878717</v>
      </c>
    </row>
    <row r="65" spans="1:15" ht="27.75" customHeight="1" x14ac:dyDescent="0.25">
      <c r="A65" s="28">
        <v>560098</v>
      </c>
      <c r="B65" s="29" t="s">
        <v>89</v>
      </c>
      <c r="C65" s="31">
        <v>383</v>
      </c>
      <c r="D65" s="31">
        <v>0</v>
      </c>
      <c r="E65" s="31">
        <f>VLOOKUP(A65,'[1]6Весовые коэф.'!$A$6:$G$68,4,0)</f>
        <v>6026</v>
      </c>
      <c r="F65" s="31">
        <f>VLOOKUP(A65,'[1]6Весовые коэф.'!$A$6:$G$68,3,0)</f>
        <v>0</v>
      </c>
      <c r="G65" s="50">
        <f t="shared" si="0"/>
        <v>6.3557915698639236E-2</v>
      </c>
      <c r="H65" s="50">
        <v>0</v>
      </c>
      <c r="I65" s="33">
        <f>VLOOKUP(A65,[2]нп!A$271:D$333,4,0)</f>
        <v>0.20477411718287636</v>
      </c>
      <c r="J65" s="51">
        <f>VLOOKUP(A65,[2]нп!A$339:D$401,4,0)</f>
        <v>0</v>
      </c>
      <c r="K65" s="34">
        <f>I65*VLOOKUP(A65,'[1]6Весовые коэф.'!$A$6:$G$68,7,0)</f>
        <v>0.20477411718287636</v>
      </c>
      <c r="L65" s="34">
        <f>J65*VLOOKUP(A65,'[1]6Весовые коэф.'!$A$6:$G$68,6,0)</f>
        <v>0</v>
      </c>
      <c r="M65" s="35"/>
      <c r="N65" s="36"/>
      <c r="O65" s="37">
        <f t="shared" si="1"/>
        <v>0.20477411718287636</v>
      </c>
    </row>
    <row r="66" spans="1:15" s="45" customFormat="1" ht="38.25" x14ac:dyDescent="0.2">
      <c r="A66" s="28">
        <v>560099</v>
      </c>
      <c r="B66" s="29" t="s">
        <v>90</v>
      </c>
      <c r="C66" s="31">
        <v>454</v>
      </c>
      <c r="D66" s="31">
        <v>58</v>
      </c>
      <c r="E66" s="31">
        <f>VLOOKUP(A66,'[1]6Весовые коэф.'!$A$6:$G$68,4,0)</f>
        <v>2456</v>
      </c>
      <c r="F66" s="31">
        <f>VLOOKUP(A66,'[1]6Весовые коэф.'!$A$6:$G$68,3,0)</f>
        <v>162</v>
      </c>
      <c r="G66" s="50">
        <f t="shared" si="0"/>
        <v>0.18485342019543974</v>
      </c>
      <c r="H66" s="50">
        <f t="shared" si="0"/>
        <v>0.35802469135802467</v>
      </c>
      <c r="I66" s="33">
        <f>VLOOKUP(A66,[2]нп!A$271:D$333,4,0)</f>
        <v>0.68336950088774939</v>
      </c>
      <c r="J66" s="51">
        <f>VLOOKUP(A66,[2]нп!A$339:D$401,4,0)</f>
        <v>1.4356107660455484</v>
      </c>
      <c r="K66" s="34">
        <f>I66*VLOOKUP(A66,'[1]6Весовые коэф.'!$A$6:$G$68,7,0)</f>
        <v>0.64236733083448438</v>
      </c>
      <c r="L66" s="34">
        <f>J66*VLOOKUP(A66,'[1]6Весовые коэф.'!$A$6:$G$68,6,0)</f>
        <v>8.6136645962732905E-2</v>
      </c>
      <c r="M66" s="35"/>
      <c r="N66" s="36"/>
      <c r="O66" s="37">
        <f t="shared" si="1"/>
        <v>0.72850397679721723</v>
      </c>
    </row>
    <row r="67" spans="1:15" ht="51.75" x14ac:dyDescent="0.25">
      <c r="A67" s="28">
        <v>560101</v>
      </c>
      <c r="B67" s="29" t="s">
        <v>91</v>
      </c>
      <c r="C67" s="31">
        <v>1245</v>
      </c>
      <c r="D67" s="31">
        <v>0</v>
      </c>
      <c r="E67" s="31">
        <f>VLOOKUP(A67,'[1]6Весовые коэф.'!$A$6:$G$68,4,0)</f>
        <v>10249</v>
      </c>
      <c r="F67" s="31">
        <f>VLOOKUP(A67,'[1]6Весовые коэф.'!$A$6:$G$68,3,0)</f>
        <v>0</v>
      </c>
      <c r="G67" s="50">
        <f t="shared" si="0"/>
        <v>0.121475265879598</v>
      </c>
      <c r="H67" s="50">
        <v>0</v>
      </c>
      <c r="I67" s="33">
        <f>VLOOKUP(A67,[2]нп!A$271:D$333,4,0)</f>
        <v>0.43322154271059399</v>
      </c>
      <c r="J67" s="51">
        <f>VLOOKUP(A67,[2]нп!A$339:D$401,4,0)</f>
        <v>0</v>
      </c>
      <c r="K67" s="34">
        <f>I67*VLOOKUP(A67,'[1]6Весовые коэф.'!$A$6:$G$68,7,0)</f>
        <v>0.43322154271059399</v>
      </c>
      <c r="L67" s="34">
        <f>J67*VLOOKUP(A67,'[1]6Весовые коэф.'!$A$6:$G$68,6,0)</f>
        <v>0</v>
      </c>
      <c r="M67" s="35"/>
      <c r="N67" s="36"/>
      <c r="O67" s="37">
        <f t="shared" si="1"/>
        <v>0.43322154271059399</v>
      </c>
    </row>
    <row r="68" spans="1:15" ht="39" x14ac:dyDescent="0.25">
      <c r="A68" s="28">
        <v>560206</v>
      </c>
      <c r="B68" s="29" t="s">
        <v>42</v>
      </c>
      <c r="C68" s="31">
        <v>6651</v>
      </c>
      <c r="D68" s="31">
        <v>24</v>
      </c>
      <c r="E68" s="31">
        <f>VLOOKUP(A68,'[1]6Весовые коэф.'!$A$6:$G$68,4,0)</f>
        <v>75429</v>
      </c>
      <c r="F68" s="31">
        <f>VLOOKUP(A68,'[1]6Весовые коэф.'!$A$6:$G$68,3,0)</f>
        <v>228</v>
      </c>
      <c r="G68" s="50">
        <f t="shared" si="0"/>
        <v>8.8175635365708147E-2</v>
      </c>
      <c r="H68" s="50">
        <f t="shared" si="0"/>
        <v>0.10526315789473684</v>
      </c>
      <c r="I68" s="33">
        <f>VLOOKUP(A68,[2]нп!A$271:D$333,4,0)</f>
        <v>0.30183468139672531</v>
      </c>
      <c r="J68" s="51">
        <f>VLOOKUP(A68,[2]нп!A$339:D$401,4,0)</f>
        <v>0.38923395445134568</v>
      </c>
      <c r="K68" s="34">
        <f>I68*VLOOKUP(A68,'[1]6Весовые коэф.'!$A$6:$G$68,7,0)</f>
        <v>0.30183468139672531</v>
      </c>
      <c r="L68" s="34">
        <f>J68*VLOOKUP(A68,'[1]6Весовые коэф.'!$A$6:$G$68,6,0)</f>
        <v>0</v>
      </c>
      <c r="M68" s="35"/>
      <c r="N68" s="36"/>
      <c r="O68" s="37">
        <f t="shared" si="1"/>
        <v>0.30183468139672531</v>
      </c>
    </row>
    <row r="69" spans="1:15" s="45" customFormat="1" ht="14.25" x14ac:dyDescent="0.2">
      <c r="A69" s="38"/>
      <c r="B69" s="39" t="s">
        <v>145</v>
      </c>
      <c r="C69" s="52">
        <f>SUM(C6:C68)</f>
        <v>258433</v>
      </c>
      <c r="D69" s="52">
        <f>SUM(D6:D68)</f>
        <v>102253</v>
      </c>
      <c r="E69" s="52">
        <f>SUM(E6:E68)</f>
        <v>1503456</v>
      </c>
      <c r="F69" s="52">
        <f>SUM(F6:F68)</f>
        <v>427253</v>
      </c>
      <c r="G69" s="50">
        <f>C69/E69</f>
        <v>0.17189262605623309</v>
      </c>
      <c r="H69" s="50">
        <f>D69/F69</f>
        <v>0.23932658167409007</v>
      </c>
      <c r="I69" s="33"/>
      <c r="J69" s="86"/>
      <c r="K69" s="34"/>
      <c r="L69" s="34"/>
      <c r="M69" s="56"/>
      <c r="N69" s="36"/>
      <c r="O69" s="37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zoomScaleNormal="100" zoomScaleSheetLayoutView="100" workbookViewId="0">
      <pane xSplit="2" ySplit="4" topLeftCell="C10" activePane="bottomRight" state="frozen"/>
      <selection pane="topRight" activeCell="C1" sqref="C1"/>
      <selection pane="bottomLeft" activeCell="A5" sqref="A5"/>
      <selection pane="bottomRight" activeCell="G6" sqref="G6"/>
    </sheetView>
  </sheetViews>
  <sheetFormatPr defaultRowHeight="15" x14ac:dyDescent="0.25"/>
  <cols>
    <col min="1" max="1" width="10.28515625" customWidth="1"/>
    <col min="2" max="2" width="27.7109375" customWidth="1"/>
    <col min="3" max="3" width="14.28515625" customWidth="1"/>
    <col min="4" max="4" width="15.7109375" customWidth="1"/>
    <col min="5" max="5" width="16.7109375" customWidth="1"/>
    <col min="6" max="6" width="15.28515625" customWidth="1"/>
    <col min="7" max="7" width="13.42578125" customWidth="1"/>
    <col min="8" max="8" width="12" customWidth="1"/>
    <col min="9" max="9" width="12.7109375" customWidth="1"/>
    <col min="10" max="10" width="14.5703125" customWidth="1"/>
    <col min="11" max="11" width="15" customWidth="1"/>
    <col min="12" max="12" width="11.140625" customWidth="1"/>
    <col min="13" max="13" width="13.7109375" customWidth="1"/>
  </cols>
  <sheetData>
    <row r="1" spans="1:13" ht="30" customHeight="1" x14ac:dyDescent="0.25">
      <c r="A1" s="9"/>
      <c r="B1" s="48"/>
      <c r="C1" s="78"/>
      <c r="D1" s="78"/>
      <c r="E1" s="78"/>
      <c r="F1" s="78"/>
      <c r="G1" s="78"/>
      <c r="H1" s="79"/>
      <c r="I1" s="71"/>
      <c r="J1" s="491" t="s">
        <v>327</v>
      </c>
      <c r="K1" s="491"/>
      <c r="L1" s="491"/>
      <c r="M1" s="491"/>
    </row>
    <row r="2" spans="1:13" ht="23.25" customHeight="1" x14ac:dyDescent="0.25">
      <c r="A2" s="519" t="s">
        <v>130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</row>
    <row r="3" spans="1:13" s="321" customFormat="1" ht="59.25" customHeight="1" x14ac:dyDescent="0.2">
      <c r="A3" s="520" t="s">
        <v>131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</row>
    <row r="4" spans="1:13" s="321" customFormat="1" ht="100.5" customHeight="1" x14ac:dyDescent="0.2">
      <c r="A4" s="345" t="s">
        <v>95</v>
      </c>
      <c r="B4" s="339" t="s">
        <v>96</v>
      </c>
      <c r="C4" s="346" t="s">
        <v>132</v>
      </c>
      <c r="D4" s="346" t="s">
        <v>133</v>
      </c>
      <c r="E4" s="346" t="s">
        <v>134</v>
      </c>
      <c r="F4" s="346" t="s">
        <v>135</v>
      </c>
      <c r="G4" s="346" t="s">
        <v>136</v>
      </c>
      <c r="H4" s="346" t="s">
        <v>137</v>
      </c>
      <c r="I4" s="347" t="s">
        <v>138</v>
      </c>
      <c r="J4" s="348" t="s">
        <v>139</v>
      </c>
      <c r="K4" s="349" t="s">
        <v>140</v>
      </c>
      <c r="L4" s="350" t="s">
        <v>102</v>
      </c>
      <c r="M4" s="339" t="s">
        <v>101</v>
      </c>
    </row>
    <row r="5" spans="1:13" ht="26.25" x14ac:dyDescent="0.25">
      <c r="A5" s="28">
        <v>560002</v>
      </c>
      <c r="B5" s="29" t="s">
        <v>19</v>
      </c>
      <c r="C5" s="30">
        <v>0</v>
      </c>
      <c r="D5" s="30">
        <v>0</v>
      </c>
      <c r="E5" s="30">
        <v>0</v>
      </c>
      <c r="F5" s="30">
        <v>0</v>
      </c>
      <c r="G5" s="30">
        <v>0</v>
      </c>
      <c r="H5" s="30">
        <v>0</v>
      </c>
      <c r="I5" s="80">
        <v>0</v>
      </c>
      <c r="J5" s="81">
        <v>0</v>
      </c>
      <c r="K5" s="34">
        <v>0</v>
      </c>
      <c r="L5" s="34"/>
      <c r="M5" s="34">
        <v>0</v>
      </c>
    </row>
    <row r="6" spans="1:13" ht="26.25" x14ac:dyDescent="0.25">
      <c r="A6" s="28">
        <v>560014</v>
      </c>
      <c r="B6" s="29" t="s">
        <v>30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0">
        <v>0</v>
      </c>
      <c r="I6" s="80">
        <v>0</v>
      </c>
      <c r="J6" s="81">
        <v>0</v>
      </c>
      <c r="K6" s="34">
        <v>0</v>
      </c>
      <c r="L6" s="34"/>
      <c r="M6" s="34">
        <v>0</v>
      </c>
    </row>
    <row r="7" spans="1:13" x14ac:dyDescent="0.25">
      <c r="A7" s="28">
        <v>560017</v>
      </c>
      <c r="B7" s="29" t="s">
        <v>31</v>
      </c>
      <c r="C7" s="30">
        <v>0</v>
      </c>
      <c r="D7" s="30">
        <v>0</v>
      </c>
      <c r="E7" s="30">
        <v>0</v>
      </c>
      <c r="F7" s="30">
        <v>0</v>
      </c>
      <c r="G7" s="30">
        <v>2</v>
      </c>
      <c r="H7" s="30">
        <v>2</v>
      </c>
      <c r="I7" s="80">
        <v>0</v>
      </c>
      <c r="J7" s="81">
        <v>0</v>
      </c>
      <c r="K7" s="34">
        <v>0</v>
      </c>
      <c r="L7" s="34"/>
      <c r="M7" s="34">
        <v>0</v>
      </c>
    </row>
    <row r="8" spans="1:13" x14ac:dyDescent="0.25">
      <c r="A8" s="28">
        <v>560019</v>
      </c>
      <c r="B8" s="29" t="s">
        <v>32</v>
      </c>
      <c r="C8" s="30">
        <v>34</v>
      </c>
      <c r="D8" s="30">
        <v>46</v>
      </c>
      <c r="E8" s="30">
        <v>37</v>
      </c>
      <c r="F8" s="30">
        <v>98</v>
      </c>
      <c r="G8" s="30">
        <v>1634</v>
      </c>
      <c r="H8" s="30">
        <v>1849</v>
      </c>
      <c r="I8" s="82">
        <v>2073</v>
      </c>
      <c r="J8" s="81">
        <v>0.89190000000000003</v>
      </c>
      <c r="K8" s="34">
        <v>4.76</v>
      </c>
      <c r="L8" s="34"/>
      <c r="M8" s="34">
        <v>0.19</v>
      </c>
    </row>
    <row r="9" spans="1:13" x14ac:dyDescent="0.25">
      <c r="A9" s="28">
        <v>560021</v>
      </c>
      <c r="B9" s="29" t="s">
        <v>33</v>
      </c>
      <c r="C9" s="30">
        <v>1332</v>
      </c>
      <c r="D9" s="30">
        <v>1807</v>
      </c>
      <c r="E9" s="30">
        <v>1759</v>
      </c>
      <c r="F9" s="30">
        <v>427</v>
      </c>
      <c r="G9" s="30">
        <v>21743</v>
      </c>
      <c r="H9" s="30">
        <v>27068</v>
      </c>
      <c r="I9" s="82">
        <v>31424</v>
      </c>
      <c r="J9" s="81">
        <v>0.86140000000000005</v>
      </c>
      <c r="K9" s="34">
        <v>4.59</v>
      </c>
      <c r="L9" s="34"/>
      <c r="M9" s="34">
        <v>1.84</v>
      </c>
    </row>
    <row r="10" spans="1:13" x14ac:dyDescent="0.25">
      <c r="A10" s="28">
        <v>560022</v>
      </c>
      <c r="B10" s="29" t="s">
        <v>34</v>
      </c>
      <c r="C10" s="30">
        <v>853</v>
      </c>
      <c r="D10" s="30">
        <v>848</v>
      </c>
      <c r="E10" s="30">
        <v>714</v>
      </c>
      <c r="F10" s="30">
        <v>708</v>
      </c>
      <c r="G10" s="30">
        <v>13197</v>
      </c>
      <c r="H10" s="30">
        <v>16320</v>
      </c>
      <c r="I10" s="82">
        <v>19961</v>
      </c>
      <c r="J10" s="81">
        <v>0.81759999999999999</v>
      </c>
      <c r="K10" s="34">
        <v>4.3499999999999996</v>
      </c>
      <c r="L10" s="34"/>
      <c r="M10" s="34">
        <v>1.1299999999999999</v>
      </c>
    </row>
    <row r="11" spans="1:13" x14ac:dyDescent="0.25">
      <c r="A11" s="28">
        <v>560024</v>
      </c>
      <c r="B11" s="29" t="s">
        <v>35</v>
      </c>
      <c r="C11" s="30">
        <v>2076</v>
      </c>
      <c r="D11" s="30">
        <v>2242</v>
      </c>
      <c r="E11" s="30">
        <v>2205</v>
      </c>
      <c r="F11" s="30">
        <v>1253</v>
      </c>
      <c r="G11" s="30">
        <v>30895</v>
      </c>
      <c r="H11" s="30">
        <v>38671</v>
      </c>
      <c r="I11" s="82">
        <v>41464</v>
      </c>
      <c r="J11" s="81">
        <v>0.93259999999999998</v>
      </c>
      <c r="K11" s="34">
        <v>4.9800000000000004</v>
      </c>
      <c r="L11" s="34"/>
      <c r="M11" s="34">
        <v>4.7300000000000004</v>
      </c>
    </row>
    <row r="12" spans="1:13" ht="26.25" x14ac:dyDescent="0.25">
      <c r="A12" s="28">
        <v>560026</v>
      </c>
      <c r="B12" s="29" t="s">
        <v>36</v>
      </c>
      <c r="C12" s="30">
        <v>816</v>
      </c>
      <c r="D12" s="30">
        <v>847</v>
      </c>
      <c r="E12" s="30">
        <v>820</v>
      </c>
      <c r="F12" s="30">
        <v>302</v>
      </c>
      <c r="G12" s="30">
        <v>10536</v>
      </c>
      <c r="H12" s="30">
        <v>13321</v>
      </c>
      <c r="I12" s="82">
        <v>15156</v>
      </c>
      <c r="J12" s="81">
        <v>0.87890000000000001</v>
      </c>
      <c r="K12" s="34">
        <v>4.6900000000000004</v>
      </c>
      <c r="L12" s="34"/>
      <c r="M12" s="34">
        <v>0.8</v>
      </c>
    </row>
    <row r="13" spans="1:13" x14ac:dyDescent="0.25">
      <c r="A13" s="28">
        <v>560032</v>
      </c>
      <c r="B13" s="29" t="s">
        <v>37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80">
        <v>0</v>
      </c>
      <c r="J13" s="81">
        <v>0</v>
      </c>
      <c r="K13" s="34">
        <v>0</v>
      </c>
      <c r="L13" s="34"/>
      <c r="M13" s="34">
        <v>0</v>
      </c>
    </row>
    <row r="14" spans="1:13" x14ac:dyDescent="0.25">
      <c r="A14" s="28">
        <v>560033</v>
      </c>
      <c r="B14" s="29" t="s">
        <v>38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80">
        <v>0</v>
      </c>
      <c r="J14" s="81">
        <v>0</v>
      </c>
      <c r="K14" s="34">
        <v>0</v>
      </c>
      <c r="L14" s="34"/>
      <c r="M14" s="34">
        <v>0</v>
      </c>
    </row>
    <row r="15" spans="1:13" x14ac:dyDescent="0.25">
      <c r="A15" s="28">
        <v>560034</v>
      </c>
      <c r="B15" s="29" t="s">
        <v>39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80">
        <v>0</v>
      </c>
      <c r="J15" s="81">
        <v>0</v>
      </c>
      <c r="K15" s="34">
        <v>0</v>
      </c>
      <c r="L15" s="34"/>
      <c r="M15" s="34">
        <v>0</v>
      </c>
    </row>
    <row r="16" spans="1:13" x14ac:dyDescent="0.25">
      <c r="A16" s="28">
        <v>560035</v>
      </c>
      <c r="B16" s="29" t="s">
        <v>40</v>
      </c>
      <c r="C16" s="30">
        <v>423</v>
      </c>
      <c r="D16" s="30">
        <v>799</v>
      </c>
      <c r="E16" s="30">
        <v>1044</v>
      </c>
      <c r="F16" s="30">
        <v>645</v>
      </c>
      <c r="G16" s="30">
        <v>18032</v>
      </c>
      <c r="H16" s="30">
        <v>20943</v>
      </c>
      <c r="I16" s="82">
        <v>27433</v>
      </c>
      <c r="J16" s="81">
        <v>0.76339999999999997</v>
      </c>
      <c r="K16" s="34">
        <v>4.0599999999999996</v>
      </c>
      <c r="L16" s="34"/>
      <c r="M16" s="34">
        <v>3.82</v>
      </c>
    </row>
    <row r="17" spans="1:13" x14ac:dyDescent="0.25">
      <c r="A17" s="28">
        <v>560036</v>
      </c>
      <c r="B17" s="29" t="s">
        <v>41</v>
      </c>
      <c r="C17" s="30">
        <v>305</v>
      </c>
      <c r="D17" s="30">
        <v>263</v>
      </c>
      <c r="E17" s="30">
        <v>287</v>
      </c>
      <c r="F17" s="30">
        <v>530</v>
      </c>
      <c r="G17" s="30">
        <v>6027</v>
      </c>
      <c r="H17" s="30">
        <v>7412</v>
      </c>
      <c r="I17" s="82">
        <v>8946</v>
      </c>
      <c r="J17" s="81">
        <v>0.82850000000000001</v>
      </c>
      <c r="K17" s="34">
        <v>4.41</v>
      </c>
      <c r="L17" s="34"/>
      <c r="M17" s="34">
        <v>0.79</v>
      </c>
    </row>
    <row r="18" spans="1:13" x14ac:dyDescent="0.25">
      <c r="A18" s="28">
        <v>560041</v>
      </c>
      <c r="B18" s="29" t="s">
        <v>43</v>
      </c>
      <c r="C18" s="30">
        <v>603</v>
      </c>
      <c r="D18" s="30">
        <v>676</v>
      </c>
      <c r="E18" s="30">
        <v>531</v>
      </c>
      <c r="F18" s="30">
        <v>516</v>
      </c>
      <c r="G18" s="30">
        <v>10778</v>
      </c>
      <c r="H18" s="30">
        <v>13104</v>
      </c>
      <c r="I18" s="82">
        <v>16343</v>
      </c>
      <c r="J18" s="81">
        <v>0.80179999999999996</v>
      </c>
      <c r="K18" s="34">
        <v>4.2699999999999996</v>
      </c>
      <c r="L18" s="34"/>
      <c r="M18" s="34">
        <v>3.93</v>
      </c>
    </row>
    <row r="19" spans="1:13" x14ac:dyDescent="0.25">
      <c r="A19" s="28">
        <v>560043</v>
      </c>
      <c r="B19" s="29" t="s">
        <v>44</v>
      </c>
      <c r="C19" s="30">
        <v>75</v>
      </c>
      <c r="D19" s="30">
        <v>41</v>
      </c>
      <c r="E19" s="30">
        <v>58</v>
      </c>
      <c r="F19" s="30">
        <v>248</v>
      </c>
      <c r="G19" s="30">
        <v>2190</v>
      </c>
      <c r="H19" s="30">
        <v>2612</v>
      </c>
      <c r="I19" s="82">
        <v>4463</v>
      </c>
      <c r="J19" s="81">
        <v>0.58530000000000004</v>
      </c>
      <c r="K19" s="34">
        <v>3.1</v>
      </c>
      <c r="L19" s="34"/>
      <c r="M19" s="34">
        <v>0.62</v>
      </c>
    </row>
    <row r="20" spans="1:13" x14ac:dyDescent="0.25">
      <c r="A20" s="28">
        <v>560045</v>
      </c>
      <c r="B20" s="29" t="s">
        <v>107</v>
      </c>
      <c r="C20" s="30">
        <v>149</v>
      </c>
      <c r="D20" s="30">
        <v>163</v>
      </c>
      <c r="E20" s="30">
        <v>155</v>
      </c>
      <c r="F20" s="30">
        <v>285</v>
      </c>
      <c r="G20" s="30">
        <v>3492</v>
      </c>
      <c r="H20" s="30">
        <v>4244</v>
      </c>
      <c r="I20" s="82">
        <v>4891</v>
      </c>
      <c r="J20" s="81">
        <v>0.86770000000000003</v>
      </c>
      <c r="K20" s="34">
        <v>4.62</v>
      </c>
      <c r="L20" s="34"/>
      <c r="M20" s="34">
        <v>1.06</v>
      </c>
    </row>
    <row r="21" spans="1:13" x14ac:dyDescent="0.25">
      <c r="A21" s="28">
        <v>560047</v>
      </c>
      <c r="B21" s="29" t="s">
        <v>46</v>
      </c>
      <c r="C21" s="30">
        <v>166</v>
      </c>
      <c r="D21" s="30">
        <v>198</v>
      </c>
      <c r="E21" s="30">
        <v>204</v>
      </c>
      <c r="F21" s="30">
        <v>196</v>
      </c>
      <c r="G21" s="30">
        <v>4658</v>
      </c>
      <c r="H21" s="30">
        <v>5422</v>
      </c>
      <c r="I21" s="82">
        <v>7068</v>
      </c>
      <c r="J21" s="81">
        <v>0.7671</v>
      </c>
      <c r="K21" s="34">
        <v>4.08</v>
      </c>
      <c r="L21" s="34"/>
      <c r="M21" s="34">
        <v>0.9</v>
      </c>
    </row>
    <row r="22" spans="1:13" x14ac:dyDescent="0.25">
      <c r="A22" s="28">
        <v>560049</v>
      </c>
      <c r="B22" s="29" t="s">
        <v>47</v>
      </c>
      <c r="C22" s="30">
        <v>306</v>
      </c>
      <c r="D22" s="30">
        <v>296</v>
      </c>
      <c r="E22" s="30">
        <v>242</v>
      </c>
      <c r="F22" s="30">
        <v>73</v>
      </c>
      <c r="G22" s="30">
        <v>6127</v>
      </c>
      <c r="H22" s="30">
        <v>7044</v>
      </c>
      <c r="I22" s="82">
        <v>9996</v>
      </c>
      <c r="J22" s="81">
        <v>0.70469999999999999</v>
      </c>
      <c r="K22" s="34">
        <v>3.74</v>
      </c>
      <c r="L22" s="34"/>
      <c r="M22" s="34">
        <v>0.97</v>
      </c>
    </row>
    <row r="23" spans="1:13" x14ac:dyDescent="0.25">
      <c r="A23" s="28">
        <v>560050</v>
      </c>
      <c r="B23" s="29" t="s">
        <v>48</v>
      </c>
      <c r="C23" s="30">
        <v>214</v>
      </c>
      <c r="D23" s="30">
        <v>200</v>
      </c>
      <c r="E23" s="30">
        <v>186</v>
      </c>
      <c r="F23" s="30">
        <v>87</v>
      </c>
      <c r="G23" s="30">
        <v>4293</v>
      </c>
      <c r="H23" s="30">
        <v>4980</v>
      </c>
      <c r="I23" s="82">
        <v>6266</v>
      </c>
      <c r="J23" s="81">
        <v>0.79479999999999995</v>
      </c>
      <c r="K23" s="34">
        <v>4.2300000000000004</v>
      </c>
      <c r="L23" s="34"/>
      <c r="M23" s="34">
        <v>0.93</v>
      </c>
    </row>
    <row r="24" spans="1:13" x14ac:dyDescent="0.25">
      <c r="A24" s="28">
        <v>560051</v>
      </c>
      <c r="B24" s="29" t="s">
        <v>49</v>
      </c>
      <c r="C24" s="30">
        <v>131</v>
      </c>
      <c r="D24" s="30">
        <v>174</v>
      </c>
      <c r="E24" s="30">
        <v>164</v>
      </c>
      <c r="F24" s="30">
        <v>143</v>
      </c>
      <c r="G24" s="30">
        <v>3129</v>
      </c>
      <c r="H24" s="30">
        <v>3741</v>
      </c>
      <c r="I24" s="82">
        <v>5357</v>
      </c>
      <c r="J24" s="81">
        <v>0.69830000000000003</v>
      </c>
      <c r="K24" s="34">
        <v>3.71</v>
      </c>
      <c r="L24" s="34"/>
      <c r="M24" s="34">
        <v>0.82</v>
      </c>
    </row>
    <row r="25" spans="1:13" x14ac:dyDescent="0.25">
      <c r="A25" s="28">
        <v>560052</v>
      </c>
      <c r="B25" s="29" t="s">
        <v>50</v>
      </c>
      <c r="C25" s="30">
        <v>50</v>
      </c>
      <c r="D25" s="30">
        <v>29</v>
      </c>
      <c r="E25" s="30">
        <v>42</v>
      </c>
      <c r="F25" s="30">
        <v>279</v>
      </c>
      <c r="G25" s="30">
        <v>3018</v>
      </c>
      <c r="H25" s="30">
        <v>3418</v>
      </c>
      <c r="I25" s="82">
        <v>4969</v>
      </c>
      <c r="J25" s="81">
        <v>0.68789999999999996</v>
      </c>
      <c r="K25" s="34">
        <v>3.65</v>
      </c>
      <c r="L25" s="34"/>
      <c r="M25" s="34">
        <v>0.88</v>
      </c>
    </row>
    <row r="26" spans="1:13" x14ac:dyDescent="0.25">
      <c r="A26" s="28">
        <v>560053</v>
      </c>
      <c r="B26" s="29" t="s">
        <v>51</v>
      </c>
      <c r="C26" s="30">
        <v>50</v>
      </c>
      <c r="D26" s="30">
        <v>90</v>
      </c>
      <c r="E26" s="30">
        <v>85</v>
      </c>
      <c r="F26" s="30">
        <v>183</v>
      </c>
      <c r="G26" s="30">
        <v>2523</v>
      </c>
      <c r="H26" s="30">
        <v>2931</v>
      </c>
      <c r="I26" s="82">
        <v>4384</v>
      </c>
      <c r="J26" s="81">
        <v>0.66859999999999997</v>
      </c>
      <c r="K26" s="34">
        <v>3.55</v>
      </c>
      <c r="L26" s="34"/>
      <c r="M26" s="34">
        <v>0.82</v>
      </c>
    </row>
    <row r="27" spans="1:13" x14ac:dyDescent="0.25">
      <c r="A27" s="28">
        <v>560054</v>
      </c>
      <c r="B27" s="29" t="s">
        <v>52</v>
      </c>
      <c r="C27" s="30">
        <v>29</v>
      </c>
      <c r="D27" s="30">
        <v>67</v>
      </c>
      <c r="E27" s="30">
        <v>68</v>
      </c>
      <c r="F27" s="30">
        <v>166</v>
      </c>
      <c r="G27" s="30">
        <v>2083</v>
      </c>
      <c r="H27" s="30">
        <v>2413</v>
      </c>
      <c r="I27" s="82">
        <v>4852</v>
      </c>
      <c r="J27" s="81">
        <v>0.49730000000000002</v>
      </c>
      <c r="K27" s="34">
        <v>2.62</v>
      </c>
      <c r="L27" s="34"/>
      <c r="M27" s="34">
        <v>0.66</v>
      </c>
    </row>
    <row r="28" spans="1:13" x14ac:dyDescent="0.25">
      <c r="A28" s="28">
        <v>560055</v>
      </c>
      <c r="B28" s="29" t="s">
        <v>53</v>
      </c>
      <c r="C28" s="30">
        <v>61</v>
      </c>
      <c r="D28" s="30">
        <v>70</v>
      </c>
      <c r="E28" s="30">
        <v>46</v>
      </c>
      <c r="F28" s="30">
        <v>185</v>
      </c>
      <c r="G28" s="30">
        <v>1643</v>
      </c>
      <c r="H28" s="30">
        <v>2005</v>
      </c>
      <c r="I28" s="82">
        <v>2542</v>
      </c>
      <c r="J28" s="81">
        <v>0.78869999999999996</v>
      </c>
      <c r="K28" s="34">
        <v>4.2</v>
      </c>
      <c r="L28" s="34"/>
      <c r="M28" s="34">
        <v>0.84</v>
      </c>
    </row>
    <row r="29" spans="1:13" x14ac:dyDescent="0.25">
      <c r="A29" s="28">
        <v>560056</v>
      </c>
      <c r="B29" s="29" t="s">
        <v>54</v>
      </c>
      <c r="C29" s="30">
        <v>47</v>
      </c>
      <c r="D29" s="30">
        <v>66</v>
      </c>
      <c r="E29" s="30">
        <v>69</v>
      </c>
      <c r="F29" s="30">
        <v>64</v>
      </c>
      <c r="G29" s="30">
        <v>1900</v>
      </c>
      <c r="H29" s="30">
        <v>2146</v>
      </c>
      <c r="I29" s="82">
        <v>3136</v>
      </c>
      <c r="J29" s="81">
        <v>0.68430000000000002</v>
      </c>
      <c r="K29" s="34">
        <v>3.63</v>
      </c>
      <c r="L29" s="34"/>
      <c r="M29" s="34">
        <v>0.65</v>
      </c>
    </row>
    <row r="30" spans="1:13" x14ac:dyDescent="0.25">
      <c r="A30" s="28">
        <v>560057</v>
      </c>
      <c r="B30" s="29" t="s">
        <v>55</v>
      </c>
      <c r="C30" s="30">
        <v>108</v>
      </c>
      <c r="D30" s="30">
        <v>124</v>
      </c>
      <c r="E30" s="30">
        <v>136</v>
      </c>
      <c r="F30" s="30">
        <v>174</v>
      </c>
      <c r="G30" s="30">
        <v>1925</v>
      </c>
      <c r="H30" s="30">
        <v>2467</v>
      </c>
      <c r="I30" s="82">
        <v>2929</v>
      </c>
      <c r="J30" s="81">
        <v>0.84230000000000005</v>
      </c>
      <c r="K30" s="34">
        <v>4.49</v>
      </c>
      <c r="L30" s="34"/>
      <c r="M30" s="34">
        <v>0.94</v>
      </c>
    </row>
    <row r="31" spans="1:13" x14ac:dyDescent="0.25">
      <c r="A31" s="28">
        <v>560058</v>
      </c>
      <c r="B31" s="29" t="s">
        <v>56</v>
      </c>
      <c r="C31" s="30">
        <v>137</v>
      </c>
      <c r="D31" s="30">
        <v>178</v>
      </c>
      <c r="E31" s="30">
        <v>205</v>
      </c>
      <c r="F31" s="30">
        <v>373</v>
      </c>
      <c r="G31" s="30">
        <v>5250</v>
      </c>
      <c r="H31" s="30">
        <v>6143</v>
      </c>
      <c r="I31" s="82">
        <v>8426</v>
      </c>
      <c r="J31" s="81">
        <v>0.72909999999999997</v>
      </c>
      <c r="K31" s="34">
        <v>3.87</v>
      </c>
      <c r="L31" s="34"/>
      <c r="M31" s="34">
        <v>0.85</v>
      </c>
    </row>
    <row r="32" spans="1:13" x14ac:dyDescent="0.25">
      <c r="A32" s="28">
        <v>560059</v>
      </c>
      <c r="B32" s="29" t="s">
        <v>57</v>
      </c>
      <c r="C32" s="30">
        <v>70</v>
      </c>
      <c r="D32" s="30">
        <v>66</v>
      </c>
      <c r="E32" s="30">
        <v>83</v>
      </c>
      <c r="F32" s="30">
        <v>86</v>
      </c>
      <c r="G32" s="30">
        <v>1716</v>
      </c>
      <c r="H32" s="30">
        <v>2021</v>
      </c>
      <c r="I32" s="82">
        <v>2344</v>
      </c>
      <c r="J32" s="81">
        <v>0.86219999999999997</v>
      </c>
      <c r="K32" s="34">
        <v>4.5999999999999996</v>
      </c>
      <c r="L32" s="34"/>
      <c r="M32" s="34">
        <v>0.92</v>
      </c>
    </row>
    <row r="33" spans="1:13" x14ac:dyDescent="0.25">
      <c r="A33" s="28">
        <v>560060</v>
      </c>
      <c r="B33" s="29" t="s">
        <v>58</v>
      </c>
      <c r="C33" s="30">
        <v>2</v>
      </c>
      <c r="D33" s="30">
        <v>22</v>
      </c>
      <c r="E33" s="30">
        <v>89</v>
      </c>
      <c r="F33" s="30">
        <v>127</v>
      </c>
      <c r="G33" s="30">
        <v>2000</v>
      </c>
      <c r="H33" s="30">
        <v>2240</v>
      </c>
      <c r="I33" s="82">
        <v>3177</v>
      </c>
      <c r="J33" s="81">
        <v>0.70509999999999995</v>
      </c>
      <c r="K33" s="34">
        <v>3.74</v>
      </c>
      <c r="L33" s="34"/>
      <c r="M33" s="34">
        <v>0.86</v>
      </c>
    </row>
    <row r="34" spans="1:13" x14ac:dyDescent="0.25">
      <c r="A34" s="28">
        <v>560061</v>
      </c>
      <c r="B34" s="29" t="s">
        <v>59</v>
      </c>
      <c r="C34" s="30">
        <v>95</v>
      </c>
      <c r="D34" s="30">
        <v>128</v>
      </c>
      <c r="E34" s="30">
        <v>132</v>
      </c>
      <c r="F34" s="30">
        <v>231</v>
      </c>
      <c r="G34" s="30">
        <v>2610</v>
      </c>
      <c r="H34" s="30">
        <v>3196</v>
      </c>
      <c r="I34" s="82">
        <v>4395</v>
      </c>
      <c r="J34" s="81">
        <v>0.72719999999999996</v>
      </c>
      <c r="K34" s="34">
        <v>3.86</v>
      </c>
      <c r="L34" s="34"/>
      <c r="M34" s="34">
        <v>0.85</v>
      </c>
    </row>
    <row r="35" spans="1:13" x14ac:dyDescent="0.25">
      <c r="A35" s="28">
        <v>560062</v>
      </c>
      <c r="B35" s="29" t="s">
        <v>60</v>
      </c>
      <c r="C35" s="30">
        <v>9</v>
      </c>
      <c r="D35" s="30">
        <v>17</v>
      </c>
      <c r="E35" s="30">
        <v>23</v>
      </c>
      <c r="F35" s="30">
        <v>116</v>
      </c>
      <c r="G35" s="30">
        <v>1089</v>
      </c>
      <c r="H35" s="30">
        <v>1254</v>
      </c>
      <c r="I35" s="82">
        <v>3143</v>
      </c>
      <c r="J35" s="81">
        <v>0.39900000000000002</v>
      </c>
      <c r="K35" s="34">
        <v>2.09</v>
      </c>
      <c r="L35" s="34"/>
      <c r="M35" s="34">
        <v>0.42</v>
      </c>
    </row>
    <row r="36" spans="1:13" x14ac:dyDescent="0.25">
      <c r="A36" s="28">
        <v>560063</v>
      </c>
      <c r="B36" s="29" t="s">
        <v>61</v>
      </c>
      <c r="C36" s="30">
        <v>39</v>
      </c>
      <c r="D36" s="30">
        <v>90</v>
      </c>
      <c r="E36" s="30">
        <v>102</v>
      </c>
      <c r="F36" s="30">
        <v>116</v>
      </c>
      <c r="G36" s="30">
        <v>2419</v>
      </c>
      <c r="H36" s="30">
        <v>2766</v>
      </c>
      <c r="I36" s="82">
        <v>3698</v>
      </c>
      <c r="J36" s="81">
        <v>0.748</v>
      </c>
      <c r="K36" s="34">
        <v>3.98</v>
      </c>
      <c r="L36" s="34"/>
      <c r="M36" s="34">
        <v>0.92</v>
      </c>
    </row>
    <row r="37" spans="1:13" x14ac:dyDescent="0.25">
      <c r="A37" s="28">
        <v>560064</v>
      </c>
      <c r="B37" s="29" t="s">
        <v>62</v>
      </c>
      <c r="C37" s="30">
        <v>235</v>
      </c>
      <c r="D37" s="30">
        <v>248</v>
      </c>
      <c r="E37" s="30">
        <v>231</v>
      </c>
      <c r="F37" s="30">
        <v>575</v>
      </c>
      <c r="G37" s="30">
        <v>5658</v>
      </c>
      <c r="H37" s="30">
        <v>6947</v>
      </c>
      <c r="I37" s="82">
        <v>7954</v>
      </c>
      <c r="J37" s="81">
        <v>0.87339999999999995</v>
      </c>
      <c r="K37" s="34">
        <v>4.66</v>
      </c>
      <c r="L37" s="34"/>
      <c r="M37" s="34">
        <v>1.07</v>
      </c>
    </row>
    <row r="38" spans="1:13" x14ac:dyDescent="0.25">
      <c r="A38" s="28">
        <v>560065</v>
      </c>
      <c r="B38" s="29" t="s">
        <v>63</v>
      </c>
      <c r="C38" s="30">
        <v>30</v>
      </c>
      <c r="D38" s="30">
        <v>34</v>
      </c>
      <c r="E38" s="30">
        <v>74</v>
      </c>
      <c r="F38" s="30">
        <v>134</v>
      </c>
      <c r="G38" s="30">
        <v>1734</v>
      </c>
      <c r="H38" s="30">
        <v>2006</v>
      </c>
      <c r="I38" s="82">
        <v>2697</v>
      </c>
      <c r="J38" s="81">
        <v>0.74380000000000002</v>
      </c>
      <c r="K38" s="34">
        <v>3.95</v>
      </c>
      <c r="L38" s="34"/>
      <c r="M38" s="34">
        <v>0.75</v>
      </c>
    </row>
    <row r="39" spans="1:13" x14ac:dyDescent="0.25">
      <c r="A39" s="28">
        <v>560066</v>
      </c>
      <c r="B39" s="29" t="s">
        <v>64</v>
      </c>
      <c r="C39" s="30">
        <v>53</v>
      </c>
      <c r="D39" s="30">
        <v>57</v>
      </c>
      <c r="E39" s="30">
        <v>61</v>
      </c>
      <c r="F39" s="30">
        <v>33</v>
      </c>
      <c r="G39" s="30">
        <v>1535</v>
      </c>
      <c r="H39" s="30">
        <v>1739</v>
      </c>
      <c r="I39" s="82">
        <v>2025</v>
      </c>
      <c r="J39" s="81">
        <v>0.85880000000000001</v>
      </c>
      <c r="K39" s="34">
        <v>4.58</v>
      </c>
      <c r="L39" s="34"/>
      <c r="M39" s="34">
        <v>0.92</v>
      </c>
    </row>
    <row r="40" spans="1:13" x14ac:dyDescent="0.25">
      <c r="A40" s="28">
        <v>560067</v>
      </c>
      <c r="B40" s="29" t="s">
        <v>65</v>
      </c>
      <c r="C40" s="30">
        <v>171</v>
      </c>
      <c r="D40" s="30">
        <v>127</v>
      </c>
      <c r="E40" s="30">
        <v>144</v>
      </c>
      <c r="F40" s="30">
        <v>392</v>
      </c>
      <c r="G40" s="30">
        <v>3806</v>
      </c>
      <c r="H40" s="30">
        <v>4640</v>
      </c>
      <c r="I40" s="82">
        <v>5825</v>
      </c>
      <c r="J40" s="81">
        <v>0.79659999999999997</v>
      </c>
      <c r="K40" s="34">
        <v>4.24</v>
      </c>
      <c r="L40" s="34"/>
      <c r="M40" s="34">
        <v>1.02</v>
      </c>
    </row>
    <row r="41" spans="1:13" x14ac:dyDescent="0.25">
      <c r="A41" s="28">
        <v>560068</v>
      </c>
      <c r="B41" s="29" t="s">
        <v>66</v>
      </c>
      <c r="C41" s="30">
        <v>105</v>
      </c>
      <c r="D41" s="30">
        <v>109</v>
      </c>
      <c r="E41" s="30">
        <v>143</v>
      </c>
      <c r="F41" s="30">
        <v>166</v>
      </c>
      <c r="G41" s="30">
        <v>3769</v>
      </c>
      <c r="H41" s="30">
        <v>4292</v>
      </c>
      <c r="I41" s="82">
        <v>6423</v>
      </c>
      <c r="J41" s="81">
        <v>0.66820000000000002</v>
      </c>
      <c r="K41" s="34">
        <v>3.55</v>
      </c>
      <c r="L41" s="34"/>
      <c r="M41" s="34">
        <v>0.78</v>
      </c>
    </row>
    <row r="42" spans="1:13" x14ac:dyDescent="0.25">
      <c r="A42" s="28">
        <v>560069</v>
      </c>
      <c r="B42" s="29" t="s">
        <v>67</v>
      </c>
      <c r="C42" s="30">
        <v>111</v>
      </c>
      <c r="D42" s="30">
        <v>162</v>
      </c>
      <c r="E42" s="30">
        <v>169</v>
      </c>
      <c r="F42" s="30">
        <v>108</v>
      </c>
      <c r="G42" s="30">
        <v>2679</v>
      </c>
      <c r="H42" s="30">
        <v>3229</v>
      </c>
      <c r="I42" s="82">
        <v>3795</v>
      </c>
      <c r="J42" s="81">
        <v>0.85089999999999999</v>
      </c>
      <c r="K42" s="34">
        <v>4.53</v>
      </c>
      <c r="L42" s="34"/>
      <c r="M42" s="34">
        <v>1</v>
      </c>
    </row>
    <row r="43" spans="1:13" x14ac:dyDescent="0.25">
      <c r="A43" s="28">
        <v>560070</v>
      </c>
      <c r="B43" s="29" t="s">
        <v>68</v>
      </c>
      <c r="C43" s="30">
        <v>565</v>
      </c>
      <c r="D43" s="30">
        <v>616</v>
      </c>
      <c r="E43" s="30">
        <v>633</v>
      </c>
      <c r="F43" s="30">
        <v>833</v>
      </c>
      <c r="G43" s="30">
        <v>9873</v>
      </c>
      <c r="H43" s="30">
        <v>12520</v>
      </c>
      <c r="I43" s="82">
        <v>14546</v>
      </c>
      <c r="J43" s="81">
        <v>0.86070000000000002</v>
      </c>
      <c r="K43" s="34">
        <v>4.59</v>
      </c>
      <c r="L43" s="34"/>
      <c r="M43" s="34">
        <v>1.1000000000000001</v>
      </c>
    </row>
    <row r="44" spans="1:13" x14ac:dyDescent="0.25">
      <c r="A44" s="28">
        <v>560071</v>
      </c>
      <c r="B44" s="29" t="s">
        <v>69</v>
      </c>
      <c r="C44" s="30">
        <v>102</v>
      </c>
      <c r="D44" s="30">
        <v>57</v>
      </c>
      <c r="E44" s="30">
        <v>114</v>
      </c>
      <c r="F44" s="30">
        <v>179</v>
      </c>
      <c r="G44" s="30">
        <v>3280</v>
      </c>
      <c r="H44" s="30">
        <v>3732</v>
      </c>
      <c r="I44" s="82">
        <v>5088</v>
      </c>
      <c r="J44" s="81">
        <v>0.73350000000000004</v>
      </c>
      <c r="K44" s="34">
        <v>3.9</v>
      </c>
      <c r="L44" s="34"/>
      <c r="M44" s="34">
        <v>0.98</v>
      </c>
    </row>
    <row r="45" spans="1:13" x14ac:dyDescent="0.25">
      <c r="A45" s="28">
        <v>560072</v>
      </c>
      <c r="B45" s="29" t="s">
        <v>70</v>
      </c>
      <c r="C45" s="30">
        <v>166</v>
      </c>
      <c r="D45" s="30">
        <v>208</v>
      </c>
      <c r="E45" s="30">
        <v>209</v>
      </c>
      <c r="F45" s="30">
        <v>157</v>
      </c>
      <c r="G45" s="30">
        <v>3207</v>
      </c>
      <c r="H45" s="30">
        <v>3947</v>
      </c>
      <c r="I45" s="82">
        <v>4682</v>
      </c>
      <c r="J45" s="81">
        <v>0.84299999999999997</v>
      </c>
      <c r="K45" s="34">
        <v>4.49</v>
      </c>
      <c r="L45" s="34"/>
      <c r="M45" s="34">
        <v>0.94</v>
      </c>
    </row>
    <row r="46" spans="1:13" x14ac:dyDescent="0.25">
      <c r="A46" s="28">
        <v>560073</v>
      </c>
      <c r="B46" s="29" t="s">
        <v>71</v>
      </c>
      <c r="C46" s="30">
        <v>33</v>
      </c>
      <c r="D46" s="30">
        <v>19</v>
      </c>
      <c r="E46" s="30">
        <v>28</v>
      </c>
      <c r="F46" s="30">
        <v>103</v>
      </c>
      <c r="G46" s="30">
        <v>853</v>
      </c>
      <c r="H46" s="30">
        <v>1036</v>
      </c>
      <c r="I46" s="82">
        <v>1996</v>
      </c>
      <c r="J46" s="81">
        <v>0.51900000000000002</v>
      </c>
      <c r="K46" s="34">
        <v>2.74</v>
      </c>
      <c r="L46" s="34"/>
      <c r="M46" s="34">
        <v>0.47</v>
      </c>
    </row>
    <row r="47" spans="1:13" x14ac:dyDescent="0.25">
      <c r="A47" s="28">
        <v>560074</v>
      </c>
      <c r="B47" s="29" t="s">
        <v>72</v>
      </c>
      <c r="C47" s="30">
        <v>63</v>
      </c>
      <c r="D47" s="30">
        <v>74</v>
      </c>
      <c r="E47" s="30">
        <v>128</v>
      </c>
      <c r="F47" s="30">
        <v>168</v>
      </c>
      <c r="G47" s="30">
        <v>3169</v>
      </c>
      <c r="H47" s="30">
        <v>3602</v>
      </c>
      <c r="I47" s="82">
        <v>4622</v>
      </c>
      <c r="J47" s="81">
        <v>0.77929999999999999</v>
      </c>
      <c r="K47" s="34">
        <v>4.1500000000000004</v>
      </c>
      <c r="L47" s="34"/>
      <c r="M47" s="34">
        <v>1</v>
      </c>
    </row>
    <row r="48" spans="1:13" x14ac:dyDescent="0.25">
      <c r="A48" s="28">
        <v>560075</v>
      </c>
      <c r="B48" s="29" t="s">
        <v>73</v>
      </c>
      <c r="C48" s="30">
        <v>308</v>
      </c>
      <c r="D48" s="30">
        <v>367</v>
      </c>
      <c r="E48" s="30">
        <v>362</v>
      </c>
      <c r="F48" s="30">
        <v>475</v>
      </c>
      <c r="G48" s="30">
        <v>5697</v>
      </c>
      <c r="H48" s="30">
        <v>7209</v>
      </c>
      <c r="I48" s="82">
        <v>7662</v>
      </c>
      <c r="J48" s="81">
        <v>0.94089999999999996</v>
      </c>
      <c r="K48" s="34">
        <v>5</v>
      </c>
      <c r="L48" s="34"/>
      <c r="M48" s="34">
        <v>1.1499999999999999</v>
      </c>
    </row>
    <row r="49" spans="1:13" x14ac:dyDescent="0.25">
      <c r="A49" s="28">
        <v>560076</v>
      </c>
      <c r="B49" s="29" t="s">
        <v>74</v>
      </c>
      <c r="C49" s="30">
        <v>67</v>
      </c>
      <c r="D49" s="30">
        <v>33</v>
      </c>
      <c r="E49" s="30">
        <v>24</v>
      </c>
      <c r="F49" s="30">
        <v>81</v>
      </c>
      <c r="G49" s="30">
        <v>1040</v>
      </c>
      <c r="H49" s="30">
        <v>1245</v>
      </c>
      <c r="I49" s="82">
        <v>2296</v>
      </c>
      <c r="J49" s="81">
        <v>0.54220000000000002</v>
      </c>
      <c r="K49" s="34">
        <v>2.86</v>
      </c>
      <c r="L49" s="34"/>
      <c r="M49" s="34">
        <v>0.63</v>
      </c>
    </row>
    <row r="50" spans="1:13" x14ac:dyDescent="0.25">
      <c r="A50" s="28">
        <v>560077</v>
      </c>
      <c r="B50" s="29" t="s">
        <v>75</v>
      </c>
      <c r="C50" s="30">
        <v>27</v>
      </c>
      <c r="D50" s="30">
        <v>56</v>
      </c>
      <c r="E50" s="30">
        <v>51</v>
      </c>
      <c r="F50" s="30">
        <v>115</v>
      </c>
      <c r="G50" s="30">
        <v>1395</v>
      </c>
      <c r="H50" s="30">
        <v>1644</v>
      </c>
      <c r="I50" s="82">
        <v>1925</v>
      </c>
      <c r="J50" s="81">
        <v>0.85399999999999998</v>
      </c>
      <c r="K50" s="34">
        <v>4.55</v>
      </c>
      <c r="L50" s="34"/>
      <c r="M50" s="34">
        <v>0.77</v>
      </c>
    </row>
    <row r="51" spans="1:13" x14ac:dyDescent="0.25">
      <c r="A51" s="28">
        <v>560078</v>
      </c>
      <c r="B51" s="29" t="s">
        <v>76</v>
      </c>
      <c r="C51" s="30">
        <v>17</v>
      </c>
      <c r="D51" s="30">
        <v>56</v>
      </c>
      <c r="E51" s="30">
        <v>139</v>
      </c>
      <c r="F51" s="30">
        <v>171</v>
      </c>
      <c r="G51" s="30">
        <v>2985</v>
      </c>
      <c r="H51" s="30">
        <v>3368</v>
      </c>
      <c r="I51" s="82">
        <v>9575</v>
      </c>
      <c r="J51" s="81">
        <v>0.35170000000000001</v>
      </c>
      <c r="K51" s="34">
        <v>1.83</v>
      </c>
      <c r="L51" s="34"/>
      <c r="M51" s="34">
        <v>0.46</v>
      </c>
    </row>
    <row r="52" spans="1:13" x14ac:dyDescent="0.25">
      <c r="A52" s="28">
        <v>560079</v>
      </c>
      <c r="B52" s="29" t="s">
        <v>108</v>
      </c>
      <c r="C52" s="30">
        <v>160</v>
      </c>
      <c r="D52" s="30">
        <v>92</v>
      </c>
      <c r="E52" s="30">
        <v>89</v>
      </c>
      <c r="F52" s="30">
        <v>507</v>
      </c>
      <c r="G52" s="30">
        <v>5551</v>
      </c>
      <c r="H52" s="30">
        <v>6399</v>
      </c>
      <c r="I52" s="82">
        <v>8238</v>
      </c>
      <c r="J52" s="81">
        <v>0.77680000000000005</v>
      </c>
      <c r="K52" s="34">
        <v>4.13</v>
      </c>
      <c r="L52" s="34"/>
      <c r="M52" s="34">
        <v>0.91</v>
      </c>
    </row>
    <row r="53" spans="1:13" x14ac:dyDescent="0.25">
      <c r="A53" s="28">
        <v>560080</v>
      </c>
      <c r="B53" s="29" t="s">
        <v>78</v>
      </c>
      <c r="C53" s="30">
        <v>30</v>
      </c>
      <c r="D53" s="30">
        <v>54</v>
      </c>
      <c r="E53" s="30">
        <v>102</v>
      </c>
      <c r="F53" s="30">
        <v>163</v>
      </c>
      <c r="G53" s="30">
        <v>2822</v>
      </c>
      <c r="H53" s="30">
        <v>3171</v>
      </c>
      <c r="I53" s="82">
        <v>4255</v>
      </c>
      <c r="J53" s="81">
        <v>0.74519999999999997</v>
      </c>
      <c r="K53" s="34">
        <v>3.96</v>
      </c>
      <c r="L53" s="34"/>
      <c r="M53" s="34">
        <v>0.87</v>
      </c>
    </row>
    <row r="54" spans="1:13" x14ac:dyDescent="0.25">
      <c r="A54" s="28">
        <v>560081</v>
      </c>
      <c r="B54" s="29" t="s">
        <v>79</v>
      </c>
      <c r="C54" s="30">
        <v>158</v>
      </c>
      <c r="D54" s="30">
        <v>146</v>
      </c>
      <c r="E54" s="30">
        <v>75</v>
      </c>
      <c r="F54" s="30">
        <v>209</v>
      </c>
      <c r="G54" s="30">
        <v>2325</v>
      </c>
      <c r="H54" s="30">
        <v>2913</v>
      </c>
      <c r="I54" s="82">
        <v>5636</v>
      </c>
      <c r="J54" s="81">
        <v>0.51690000000000003</v>
      </c>
      <c r="K54" s="34">
        <v>2.73</v>
      </c>
      <c r="L54" s="34"/>
      <c r="M54" s="34">
        <v>0.68</v>
      </c>
    </row>
    <row r="55" spans="1:13" x14ac:dyDescent="0.25">
      <c r="A55" s="28">
        <v>560082</v>
      </c>
      <c r="B55" s="29" t="s">
        <v>80</v>
      </c>
      <c r="C55" s="30">
        <v>57</v>
      </c>
      <c r="D55" s="30">
        <v>39</v>
      </c>
      <c r="E55" s="30">
        <v>48</v>
      </c>
      <c r="F55" s="30">
        <v>180</v>
      </c>
      <c r="G55" s="30">
        <v>1931</v>
      </c>
      <c r="H55" s="30">
        <v>2255</v>
      </c>
      <c r="I55" s="82">
        <v>3225</v>
      </c>
      <c r="J55" s="81">
        <v>0.69920000000000004</v>
      </c>
      <c r="K55" s="34">
        <v>3.71</v>
      </c>
      <c r="L55" s="34"/>
      <c r="M55" s="34">
        <v>0.7</v>
      </c>
    </row>
    <row r="56" spans="1:13" x14ac:dyDescent="0.25">
      <c r="A56" s="28">
        <v>560083</v>
      </c>
      <c r="B56" s="29" t="s">
        <v>81</v>
      </c>
      <c r="C56" s="30">
        <v>65</v>
      </c>
      <c r="D56" s="30">
        <v>43</v>
      </c>
      <c r="E56" s="30">
        <v>68</v>
      </c>
      <c r="F56" s="30">
        <v>88</v>
      </c>
      <c r="G56" s="30">
        <v>1885</v>
      </c>
      <c r="H56" s="30">
        <v>2149</v>
      </c>
      <c r="I56" s="82">
        <v>2825</v>
      </c>
      <c r="J56" s="81">
        <v>0.76070000000000004</v>
      </c>
      <c r="K56" s="34">
        <v>4.05</v>
      </c>
      <c r="L56" s="34"/>
      <c r="M56" s="34">
        <v>0.77</v>
      </c>
    </row>
    <row r="57" spans="1:13" x14ac:dyDescent="0.25">
      <c r="A57" s="28">
        <v>560084</v>
      </c>
      <c r="B57" s="29" t="s">
        <v>82</v>
      </c>
      <c r="C57" s="30">
        <v>156</v>
      </c>
      <c r="D57" s="30">
        <v>129</v>
      </c>
      <c r="E57" s="30">
        <v>146</v>
      </c>
      <c r="F57" s="30">
        <v>157</v>
      </c>
      <c r="G57" s="30">
        <v>2170</v>
      </c>
      <c r="H57" s="30">
        <v>2758</v>
      </c>
      <c r="I57" s="82">
        <v>6830</v>
      </c>
      <c r="J57" s="81">
        <v>0.40379999999999999</v>
      </c>
      <c r="K57" s="34">
        <v>2.11</v>
      </c>
      <c r="L57" s="34"/>
      <c r="M57" s="34">
        <v>0.55000000000000004</v>
      </c>
    </row>
    <row r="58" spans="1:13" ht="26.25" x14ac:dyDescent="0.25">
      <c r="A58" s="28">
        <v>560085</v>
      </c>
      <c r="B58" s="29" t="s">
        <v>83</v>
      </c>
      <c r="C58" s="30">
        <v>0</v>
      </c>
      <c r="D58" s="30">
        <v>0</v>
      </c>
      <c r="E58" s="30">
        <v>0</v>
      </c>
      <c r="F58" s="30">
        <v>0</v>
      </c>
      <c r="G58" s="30">
        <v>7</v>
      </c>
      <c r="H58" s="30">
        <v>7</v>
      </c>
      <c r="I58" s="82">
        <v>273</v>
      </c>
      <c r="J58" s="81">
        <v>2.5600000000000001E-2</v>
      </c>
      <c r="K58" s="34">
        <v>7.0000000000000007E-2</v>
      </c>
      <c r="L58" s="34"/>
      <c r="M58" s="34">
        <v>0.01</v>
      </c>
    </row>
    <row r="59" spans="1:13" ht="26.25" x14ac:dyDescent="0.25">
      <c r="A59" s="28">
        <v>560086</v>
      </c>
      <c r="B59" s="29" t="s">
        <v>84</v>
      </c>
      <c r="C59" s="30">
        <v>0</v>
      </c>
      <c r="D59" s="30">
        <v>0</v>
      </c>
      <c r="E59" s="30">
        <v>0</v>
      </c>
      <c r="F59" s="30">
        <v>5</v>
      </c>
      <c r="G59" s="30">
        <v>212</v>
      </c>
      <c r="H59" s="30">
        <v>217</v>
      </c>
      <c r="I59" s="82">
        <v>337</v>
      </c>
      <c r="J59" s="81">
        <v>0.64390000000000003</v>
      </c>
      <c r="K59" s="34">
        <v>3.41</v>
      </c>
      <c r="L59" s="34"/>
      <c r="M59" s="34">
        <v>0.17</v>
      </c>
    </row>
    <row r="60" spans="1:13" x14ac:dyDescent="0.25">
      <c r="A60" s="28">
        <v>560087</v>
      </c>
      <c r="B60" s="29" t="s">
        <v>85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82">
        <v>0</v>
      </c>
      <c r="J60" s="81">
        <v>0</v>
      </c>
      <c r="K60" s="34">
        <v>0</v>
      </c>
      <c r="L60" s="34"/>
      <c r="M60" s="34">
        <v>0</v>
      </c>
    </row>
    <row r="61" spans="1:13" ht="26.25" x14ac:dyDescent="0.25">
      <c r="A61" s="28">
        <v>560088</v>
      </c>
      <c r="B61" s="29" t="s">
        <v>86</v>
      </c>
      <c r="C61" s="30">
        <v>0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82">
        <v>0</v>
      </c>
      <c r="J61" s="81">
        <v>0</v>
      </c>
      <c r="K61" s="34">
        <v>0</v>
      </c>
      <c r="L61" s="34"/>
      <c r="M61" s="34">
        <v>0</v>
      </c>
    </row>
    <row r="62" spans="1:13" ht="26.25" x14ac:dyDescent="0.25">
      <c r="A62" s="28">
        <v>560089</v>
      </c>
      <c r="B62" s="29" t="s">
        <v>87</v>
      </c>
      <c r="C62" s="30">
        <v>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82">
        <v>0</v>
      </c>
      <c r="J62" s="81">
        <v>0</v>
      </c>
      <c r="K62" s="34">
        <v>0</v>
      </c>
      <c r="L62" s="34"/>
      <c r="M62" s="34">
        <v>0</v>
      </c>
    </row>
    <row r="63" spans="1:13" ht="26.25" x14ac:dyDescent="0.25">
      <c r="A63" s="28">
        <v>560096</v>
      </c>
      <c r="B63" s="29" t="s">
        <v>88</v>
      </c>
      <c r="C63" s="30">
        <v>0</v>
      </c>
      <c r="D63" s="30">
        <v>0</v>
      </c>
      <c r="E63" s="30">
        <v>0</v>
      </c>
      <c r="F63" s="30">
        <v>23</v>
      </c>
      <c r="G63" s="30">
        <v>3</v>
      </c>
      <c r="H63" s="30">
        <v>26</v>
      </c>
      <c r="I63" s="82">
        <v>41</v>
      </c>
      <c r="J63" s="81">
        <v>0.6341</v>
      </c>
      <c r="K63" s="34">
        <v>3.36</v>
      </c>
      <c r="L63" s="34"/>
      <c r="M63" s="34">
        <v>0.24</v>
      </c>
    </row>
    <row r="64" spans="1:13" ht="26.25" x14ac:dyDescent="0.25">
      <c r="A64" s="28">
        <v>560098</v>
      </c>
      <c r="B64" s="29" t="s">
        <v>89</v>
      </c>
      <c r="C64" s="30">
        <v>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82">
        <v>0</v>
      </c>
      <c r="J64" s="81">
        <v>0</v>
      </c>
      <c r="K64" s="34">
        <v>0</v>
      </c>
      <c r="L64" s="34"/>
      <c r="M64" s="34">
        <v>0</v>
      </c>
    </row>
    <row r="65" spans="1:13" ht="26.25" x14ac:dyDescent="0.25">
      <c r="A65" s="28">
        <v>560099</v>
      </c>
      <c r="B65" s="29" t="s">
        <v>90</v>
      </c>
      <c r="C65" s="30">
        <v>0</v>
      </c>
      <c r="D65" s="30">
        <v>0</v>
      </c>
      <c r="E65" s="30">
        <v>0</v>
      </c>
      <c r="F65" s="30">
        <v>1</v>
      </c>
      <c r="G65" s="30">
        <v>1</v>
      </c>
      <c r="H65" s="30">
        <v>2</v>
      </c>
      <c r="I65" s="82">
        <v>152</v>
      </c>
      <c r="J65" s="81">
        <v>1.32E-2</v>
      </c>
      <c r="K65" s="34">
        <v>0</v>
      </c>
      <c r="L65" s="34"/>
      <c r="M65" s="34">
        <v>0</v>
      </c>
    </row>
    <row r="66" spans="1:13" ht="39" x14ac:dyDescent="0.25">
      <c r="A66" s="28">
        <v>560101</v>
      </c>
      <c r="B66" s="29" t="s">
        <v>91</v>
      </c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82">
        <v>0</v>
      </c>
      <c r="J66" s="81">
        <v>0</v>
      </c>
      <c r="K66" s="34">
        <v>0</v>
      </c>
      <c r="L66" s="34"/>
      <c r="M66" s="34">
        <v>0</v>
      </c>
    </row>
    <row r="67" spans="1:13" ht="39" x14ac:dyDescent="0.25">
      <c r="A67" s="28">
        <v>560206</v>
      </c>
      <c r="B67" s="29" t="s">
        <v>42</v>
      </c>
      <c r="C67" s="30">
        <v>2</v>
      </c>
      <c r="D67" s="30">
        <v>0</v>
      </c>
      <c r="E67" s="30">
        <v>0</v>
      </c>
      <c r="F67" s="30">
        <v>4</v>
      </c>
      <c r="G67" s="30">
        <v>5</v>
      </c>
      <c r="H67" s="30">
        <v>11</v>
      </c>
      <c r="I67" s="80">
        <v>241</v>
      </c>
      <c r="J67" s="81">
        <v>4.5600000000000002E-2</v>
      </c>
      <c r="K67" s="34">
        <v>0.18</v>
      </c>
      <c r="L67" s="34"/>
      <c r="M67" s="34">
        <v>0</v>
      </c>
    </row>
    <row r="68" spans="1:13" x14ac:dyDescent="0.25">
      <c r="A68" s="38"/>
      <c r="B68" s="39" t="s">
        <v>109</v>
      </c>
      <c r="C68" s="52">
        <v>10861</v>
      </c>
      <c r="D68" s="52">
        <v>12273</v>
      </c>
      <c r="E68" s="52">
        <v>12524</v>
      </c>
      <c r="F68" s="52">
        <v>12638</v>
      </c>
      <c r="G68" s="52">
        <v>232501</v>
      </c>
      <c r="H68" s="52">
        <v>280797</v>
      </c>
      <c r="I68" s="52">
        <v>362000</v>
      </c>
      <c r="J68" s="83">
        <v>0.77569999999999995</v>
      </c>
      <c r="K68" s="37"/>
      <c r="L68" s="84"/>
      <c r="M68" s="42"/>
    </row>
  </sheetData>
  <mergeCells count="3">
    <mergeCell ref="A2:M2"/>
    <mergeCell ref="A3:M3"/>
    <mergeCell ref="J1:M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zoomScaleNormal="100" zoomScaleSheetLayoutView="100" workbookViewId="0">
      <pane xSplit="2" ySplit="4" topLeftCell="C9" activePane="bottomRight" state="frozen"/>
      <selection pane="topRight" activeCell="C1" sqref="C1"/>
      <selection pane="bottomLeft" activeCell="A5" sqref="A5"/>
      <selection pane="bottomRight" activeCell="B9" sqref="B9"/>
    </sheetView>
  </sheetViews>
  <sheetFormatPr defaultRowHeight="15" x14ac:dyDescent="0.25"/>
  <cols>
    <col min="1" max="1" width="9.140625" style="9" customWidth="1"/>
    <col min="2" max="2" width="30.5703125" customWidth="1"/>
    <col min="3" max="3" width="18.28515625" customWidth="1"/>
    <col min="4" max="4" width="17.5703125" style="62" customWidth="1"/>
    <col min="5" max="5" width="20.140625" style="71" customWidth="1"/>
    <col min="6" max="6" width="16.140625" style="45" customWidth="1"/>
    <col min="7" max="7" width="15.140625" style="47" customWidth="1"/>
    <col min="8" max="8" width="15.5703125" style="20" customWidth="1"/>
  </cols>
  <sheetData>
    <row r="1" spans="1:8" ht="24.75" customHeight="1" x14ac:dyDescent="0.25">
      <c r="A1" s="60"/>
      <c r="B1" s="48"/>
      <c r="C1" s="61"/>
      <c r="F1" s="516" t="s">
        <v>326</v>
      </c>
      <c r="G1" s="516"/>
      <c r="H1" s="516"/>
    </row>
    <row r="2" spans="1:8" ht="23.25" customHeight="1" x14ac:dyDescent="0.25">
      <c r="A2" s="519" t="s">
        <v>115</v>
      </c>
      <c r="B2" s="519"/>
      <c r="C2" s="519"/>
      <c r="D2" s="519"/>
      <c r="E2" s="519"/>
      <c r="F2" s="519"/>
      <c r="G2" s="519"/>
      <c r="H2" s="519"/>
    </row>
    <row r="3" spans="1:8" s="337" customFormat="1" ht="23.25" customHeight="1" x14ac:dyDescent="0.2">
      <c r="A3" s="520" t="s">
        <v>116</v>
      </c>
      <c r="B3" s="520"/>
      <c r="C3" s="520"/>
      <c r="D3" s="520"/>
      <c r="E3" s="520"/>
      <c r="F3" s="520"/>
      <c r="G3" s="520"/>
      <c r="H3" s="520"/>
    </row>
    <row r="4" spans="1:8" s="321" customFormat="1" ht="65.25" customHeight="1" x14ac:dyDescent="0.2">
      <c r="A4" s="338" t="s">
        <v>95</v>
      </c>
      <c r="B4" s="339" t="s">
        <v>96</v>
      </c>
      <c r="C4" s="340" t="s">
        <v>117</v>
      </c>
      <c r="D4" s="340" t="s">
        <v>118</v>
      </c>
      <c r="E4" s="341" t="s">
        <v>119</v>
      </c>
      <c r="F4" s="342" t="s">
        <v>120</v>
      </c>
      <c r="G4" s="343" t="s">
        <v>102</v>
      </c>
      <c r="H4" s="339" t="s">
        <v>101</v>
      </c>
    </row>
    <row r="5" spans="1:8" ht="26.25" x14ac:dyDescent="0.25">
      <c r="A5" s="28">
        <v>560002</v>
      </c>
      <c r="B5" s="29" t="s">
        <v>19</v>
      </c>
      <c r="C5" s="30">
        <f>VLOOKUP(A5,[2]дисп!A$2:C$68,3,0)</f>
        <v>2957</v>
      </c>
      <c r="D5" s="63">
        <v>3936</v>
      </c>
      <c r="E5" s="64">
        <f>C5/D5</f>
        <v>0.75127032520325199</v>
      </c>
      <c r="F5" s="33">
        <f>VLOOKUP(A5,[2]дисп!A$73:D$135,4,0)</f>
        <v>3.8796128895033504</v>
      </c>
      <c r="G5" s="35"/>
      <c r="H5" s="34">
        <f>F5*VLOOKUP(A5,'[3]6Весовые коэф.'!$A$6:$G$68,7,0)</f>
        <v>3.8796128895033504</v>
      </c>
    </row>
    <row r="6" spans="1:8" ht="26.25" x14ac:dyDescent="0.25">
      <c r="A6" s="28">
        <v>560014</v>
      </c>
      <c r="B6" s="29" t="s">
        <v>30</v>
      </c>
      <c r="C6" s="30">
        <f>VLOOKUP(A6,[2]дисп!A$2:C$68,3,0)</f>
        <v>500</v>
      </c>
      <c r="D6" s="63">
        <v>703</v>
      </c>
      <c r="E6" s="64">
        <f t="shared" ref="E6:E67" si="0">C6/D6</f>
        <v>0.71123755334281646</v>
      </c>
      <c r="F6" s="33">
        <f>VLOOKUP(A6,[2]дисп!A$73:D$135,4,0)</f>
        <v>3.6663830692332242</v>
      </c>
      <c r="G6" s="35"/>
      <c r="H6" s="34">
        <f>F6*VLOOKUP(A6,'[3]6Весовые коэф.'!$A$6:$G$68,7,0)</f>
        <v>3.483063915771563</v>
      </c>
    </row>
    <row r="7" spans="1:8" x14ac:dyDescent="0.25">
      <c r="A7" s="28">
        <v>560017</v>
      </c>
      <c r="B7" s="29" t="s">
        <v>31</v>
      </c>
      <c r="C7" s="30">
        <f>VLOOKUP(A7,[2]дисп!A$2:C$68,3,0)</f>
        <v>14189</v>
      </c>
      <c r="D7" s="63">
        <v>18455</v>
      </c>
      <c r="E7" s="64">
        <f t="shared" si="0"/>
        <v>0.76884313194256304</v>
      </c>
      <c r="F7" s="33">
        <f>VLOOKUP(A7,[2]дисп!A$73:D$135,4,0)</f>
        <v>3.9726682973519098</v>
      </c>
      <c r="G7" s="35"/>
      <c r="H7" s="34">
        <f>F7*VLOOKUP(A7,'[3]6Весовые коэф.'!$A$6:$G$68,7,0)</f>
        <v>3.9726682973519098</v>
      </c>
    </row>
    <row r="8" spans="1:8" x14ac:dyDescent="0.25">
      <c r="A8" s="28">
        <v>560019</v>
      </c>
      <c r="B8" s="29" t="s">
        <v>32</v>
      </c>
      <c r="C8" s="30">
        <f>VLOOKUP(A8,[2]дисп!A$2:C$68,3,0)</f>
        <v>19443</v>
      </c>
      <c r="D8" s="63">
        <v>22032</v>
      </c>
      <c r="E8" s="64">
        <f t="shared" si="0"/>
        <v>0.88248910675381265</v>
      </c>
      <c r="F8" s="33">
        <f>VLOOKUP(A8,[2]дисп!A$73:D$135,4,0)</f>
        <v>4.5772625757736902</v>
      </c>
      <c r="G8" s="35">
        <v>1</v>
      </c>
      <c r="H8" s="34">
        <f>F8*VLOOKUP(A8,'[3]6Весовые коэф.'!$A$6:$G$68,7,0)*0</f>
        <v>0</v>
      </c>
    </row>
    <row r="9" spans="1:8" x14ac:dyDescent="0.25">
      <c r="A9" s="28">
        <v>560021</v>
      </c>
      <c r="B9" s="29" t="s">
        <v>33</v>
      </c>
      <c r="C9" s="30">
        <f>VLOOKUP(A9,[2]дисп!A$2:C$68,3,0)</f>
        <v>12042</v>
      </c>
      <c r="D9" s="63">
        <v>13986</v>
      </c>
      <c r="E9" s="64">
        <f t="shared" si="0"/>
        <v>0.86100386100386095</v>
      </c>
      <c r="F9" s="33">
        <f>VLOOKUP(A9,[2]дисп!A$73:D$135,4,0)</f>
        <v>4.4629373604168903</v>
      </c>
      <c r="G9" s="35"/>
      <c r="H9" s="34">
        <f>F9*VLOOKUP(A9,'[3]6Весовые коэф.'!$A$6:$G$68,7,0)</f>
        <v>2.6777624162501339</v>
      </c>
    </row>
    <row r="10" spans="1:8" x14ac:dyDescent="0.25">
      <c r="A10" s="28">
        <v>560022</v>
      </c>
      <c r="B10" s="29" t="s">
        <v>34</v>
      </c>
      <c r="C10" s="30">
        <f>VLOOKUP(A10,[2]дисп!A$2:C$68,3,0)</f>
        <v>14615</v>
      </c>
      <c r="D10" s="63">
        <v>16412</v>
      </c>
      <c r="E10" s="64">
        <f t="shared" si="0"/>
        <v>0.8905069461369729</v>
      </c>
      <c r="F10" s="33">
        <f>VLOOKUP(A10,[2]дисп!A$73:D$135,4,0)</f>
        <v>4.6198021907901747</v>
      </c>
      <c r="G10" s="35"/>
      <c r="H10" s="34">
        <f>F10*VLOOKUP(A10,'[3]6Весовые коэф.'!$A$6:$G$68,7,0)</f>
        <v>3.4186536211847294</v>
      </c>
    </row>
    <row r="11" spans="1:8" x14ac:dyDescent="0.25">
      <c r="A11" s="28">
        <v>560024</v>
      </c>
      <c r="B11" s="29" t="s">
        <v>35</v>
      </c>
      <c r="C11" s="30">
        <f>VLOOKUP(A11,[2]дисп!A$2:C$68,3,0)</f>
        <v>221</v>
      </c>
      <c r="D11" s="63">
        <v>359</v>
      </c>
      <c r="E11" s="64">
        <f t="shared" si="0"/>
        <v>0.6155988857938719</v>
      </c>
      <c r="F11" s="33">
        <f>VLOOKUP(A11,[2]дисп!A$73:D$135,4,0)</f>
        <v>3.1580346697862396</v>
      </c>
      <c r="G11" s="35"/>
      <c r="H11" s="34">
        <f>F11*VLOOKUP(A11,'[3]6Весовые коэф.'!$A$6:$G$68,7,0)</f>
        <v>0.157901733489312</v>
      </c>
    </row>
    <row r="12" spans="1:8" ht="26.25" x14ac:dyDescent="0.25">
      <c r="A12" s="28">
        <v>560026</v>
      </c>
      <c r="B12" s="29" t="s">
        <v>36</v>
      </c>
      <c r="C12" s="30">
        <f>VLOOKUP(A12,[2]дисп!A$2:C$68,3,0)</f>
        <v>21925</v>
      </c>
      <c r="D12" s="63">
        <v>23166</v>
      </c>
      <c r="E12" s="64">
        <f t="shared" si="0"/>
        <v>0.94643011309677971</v>
      </c>
      <c r="F12" s="33">
        <f>VLOOKUP(A12,[2]дисп!A$73:D$135,4,0)</f>
        <v>4.9170477507178578</v>
      </c>
      <c r="G12" s="35"/>
      <c r="H12" s="34">
        <f>F12*VLOOKUP(A12,'[3]6Весовые коэф.'!$A$6:$G$68,7,0)</f>
        <v>4.0811496330958219</v>
      </c>
    </row>
    <row r="13" spans="1:8" x14ac:dyDescent="0.25">
      <c r="A13" s="28">
        <v>560032</v>
      </c>
      <c r="B13" s="29" t="s">
        <v>37</v>
      </c>
      <c r="C13" s="30">
        <f>VLOOKUP(A13,[2]дисп!A$2:C$68,3,0)</f>
        <v>4785</v>
      </c>
      <c r="D13" s="63">
        <v>5577</v>
      </c>
      <c r="E13" s="64">
        <f t="shared" si="0"/>
        <v>0.85798816568047342</v>
      </c>
      <c r="F13" s="33">
        <f>VLOOKUP(A13,[2]дисп!A$73:D$135,4,0)</f>
        <v>4.4469850047857085</v>
      </c>
      <c r="G13" s="35"/>
      <c r="H13" s="34">
        <f>F13*VLOOKUP(A13,'[3]6Весовые коэф.'!$A$6:$G$68,7,0)</f>
        <v>4.4469850047857085</v>
      </c>
    </row>
    <row r="14" spans="1:8" x14ac:dyDescent="0.25">
      <c r="A14" s="28">
        <v>560033</v>
      </c>
      <c r="B14" s="29" t="s">
        <v>38</v>
      </c>
      <c r="C14" s="30">
        <f>VLOOKUP(A14,[2]дисп!A$2:C$68,3,0)</f>
        <v>9292</v>
      </c>
      <c r="D14" s="63">
        <v>10040</v>
      </c>
      <c r="E14" s="64">
        <f t="shared" si="0"/>
        <v>0.92549800796812753</v>
      </c>
      <c r="F14" s="33">
        <f>VLOOKUP(A14,[2]дисп!A$73:D$135,4,0)</f>
        <v>4.8059130064872928</v>
      </c>
      <c r="G14" s="35"/>
      <c r="H14" s="34">
        <f>F14*VLOOKUP(A14,'[3]6Весовые коэф.'!$A$6:$G$68,7,0)</f>
        <v>4.8059130064872928</v>
      </c>
    </row>
    <row r="15" spans="1:8" x14ac:dyDescent="0.25">
      <c r="A15" s="28">
        <v>560034</v>
      </c>
      <c r="B15" s="29" t="s">
        <v>39</v>
      </c>
      <c r="C15" s="30">
        <f>VLOOKUP(A15,[2]дисп!A$2:C$68,3,0)</f>
        <v>8202</v>
      </c>
      <c r="D15" s="63">
        <v>9197</v>
      </c>
      <c r="E15" s="64">
        <f t="shared" si="0"/>
        <v>0.89181254756985973</v>
      </c>
      <c r="F15" s="33">
        <f>VLOOKUP(A15,[2]дисп!A$73:D$135,4,0)</f>
        <v>4.626714878230354</v>
      </c>
      <c r="G15" s="35"/>
      <c r="H15" s="34">
        <f>F15*VLOOKUP(A15,'[3]6Весовые коэф.'!$A$6:$G$68,7,0)</f>
        <v>4.626714878230354</v>
      </c>
    </row>
    <row r="16" spans="1:8" x14ac:dyDescent="0.25">
      <c r="A16" s="28">
        <v>560035</v>
      </c>
      <c r="B16" s="29" t="s">
        <v>40</v>
      </c>
      <c r="C16" s="30">
        <f>VLOOKUP(A16,[2]дисп!A$2:C$68,3,0)</f>
        <v>7</v>
      </c>
      <c r="D16" s="63">
        <v>0</v>
      </c>
      <c r="E16" s="64">
        <v>0</v>
      </c>
      <c r="F16" s="33">
        <f>VLOOKUP(A16,[2]дисп!A$73:D$135,4,0)</f>
        <v>0</v>
      </c>
      <c r="G16" s="35"/>
      <c r="H16" s="34">
        <f>F16*VLOOKUP(A16,'[3]6Весовые коэф.'!$A$6:$G$68,7,0)</f>
        <v>0</v>
      </c>
    </row>
    <row r="17" spans="1:8" x14ac:dyDescent="0.25">
      <c r="A17" s="28">
        <v>560036</v>
      </c>
      <c r="B17" s="29" t="s">
        <v>41</v>
      </c>
      <c r="C17" s="30">
        <f>VLOOKUP(A17,[2]дисп!A$2:C$68,3,0)</f>
        <v>11084</v>
      </c>
      <c r="D17" s="63">
        <v>12686</v>
      </c>
      <c r="E17" s="64">
        <f t="shared" si="0"/>
        <v>0.87371906038152292</v>
      </c>
      <c r="F17" s="33">
        <f>VLOOKUP(A17,[2]дисп!A$73:D$135,4,0)</f>
        <v>4.5304689992555582</v>
      </c>
      <c r="G17" s="35"/>
      <c r="H17" s="34">
        <f>F17*VLOOKUP(A17,'[3]6Весовые коэф.'!$A$6:$G$68,7,0)</f>
        <v>3.7149845793895575</v>
      </c>
    </row>
    <row r="18" spans="1:8" x14ac:dyDescent="0.25">
      <c r="A18" s="28">
        <v>560041</v>
      </c>
      <c r="B18" s="29" t="s">
        <v>43</v>
      </c>
      <c r="C18" s="30">
        <f>VLOOKUP(A18,[2]дисп!A$2:C$68,3,0)</f>
        <v>2</v>
      </c>
      <c r="D18" s="63">
        <v>0</v>
      </c>
      <c r="E18" s="64">
        <v>0</v>
      </c>
      <c r="F18" s="33">
        <f>VLOOKUP(A18,[2]дисп!A$73:D$135,4,0)</f>
        <v>0</v>
      </c>
      <c r="G18" s="35"/>
      <c r="H18" s="34">
        <f>F18*VLOOKUP(A18,'[3]6Весовые коэф.'!$A$6:$G$68,7,0)</f>
        <v>0</v>
      </c>
    </row>
    <row r="19" spans="1:8" x14ac:dyDescent="0.25">
      <c r="A19" s="28">
        <v>560043</v>
      </c>
      <c r="B19" s="29" t="s">
        <v>44</v>
      </c>
      <c r="C19" s="30">
        <f>VLOOKUP(A19,[2]дисп!A$2:C$68,3,0)</f>
        <v>3192</v>
      </c>
      <c r="D19" s="63">
        <v>5476</v>
      </c>
      <c r="E19" s="64">
        <f t="shared" si="0"/>
        <v>0.5829072315558802</v>
      </c>
      <c r="F19" s="33">
        <f>VLOOKUP(A19,[2]дисп!A$73:D$135,4,0)</f>
        <v>2.9841539934063608</v>
      </c>
      <c r="G19" s="35"/>
      <c r="H19" s="34">
        <f>F19*VLOOKUP(A19,'[3]6Весовые коэф.'!$A$6:$G$68,7,0)</f>
        <v>2.3873231947250888</v>
      </c>
    </row>
    <row r="20" spans="1:8" x14ac:dyDescent="0.25">
      <c r="A20" s="28">
        <v>560045</v>
      </c>
      <c r="B20" s="29" t="s">
        <v>45</v>
      </c>
      <c r="C20" s="30">
        <f>VLOOKUP(A20,[2]дисп!A$2:C$68,3,0)</f>
        <v>3462</v>
      </c>
      <c r="D20" s="63">
        <v>4724</v>
      </c>
      <c r="E20" s="64">
        <f t="shared" si="0"/>
        <v>0.73285351397121079</v>
      </c>
      <c r="F20" s="33">
        <f>VLOOKUP(A20,[2]дисп!A$73:D$135,4,0)</f>
        <v>3.7817717749654371</v>
      </c>
      <c r="G20" s="35"/>
      <c r="H20" s="34">
        <f>F20*VLOOKUP(A20,'[3]6Весовые коэф.'!$A$6:$G$68,7,0)</f>
        <v>2.9119642667233867</v>
      </c>
    </row>
    <row r="21" spans="1:8" x14ac:dyDescent="0.25">
      <c r="A21" s="28">
        <v>560047</v>
      </c>
      <c r="B21" s="29" t="s">
        <v>46</v>
      </c>
      <c r="C21" s="30">
        <f>VLOOKUP(A21,[2]дисп!A$2:C$68,3,0)</f>
        <v>5347</v>
      </c>
      <c r="D21" s="63">
        <v>7613</v>
      </c>
      <c r="E21" s="64">
        <f t="shared" si="0"/>
        <v>0.70235124129778015</v>
      </c>
      <c r="F21" s="33">
        <f>VLOOKUP(A21,[2]дисп!A$73:D$135,4,0)</f>
        <v>3.6195894927150913</v>
      </c>
      <c r="G21" s="35"/>
      <c r="H21" s="34">
        <f>F21*VLOOKUP(A21,'[3]6Весовые коэф.'!$A$6:$G$68,7,0)</f>
        <v>2.8232798043177714</v>
      </c>
    </row>
    <row r="22" spans="1:8" x14ac:dyDescent="0.25">
      <c r="A22" s="28">
        <v>560049</v>
      </c>
      <c r="B22" s="29" t="s">
        <v>47</v>
      </c>
      <c r="C22" s="30">
        <f>VLOOKUP(A22,[2]дисп!A$2:C$68,3,0)</f>
        <v>5906</v>
      </c>
      <c r="D22" s="63">
        <v>8722</v>
      </c>
      <c r="E22" s="64">
        <f t="shared" si="0"/>
        <v>0.67713827103875257</v>
      </c>
      <c r="F22" s="33">
        <f>VLOOKUP(A22,[2]дисп!A$73:D$135,4,0)</f>
        <v>3.4850579602254608</v>
      </c>
      <c r="G22" s="35"/>
      <c r="H22" s="34">
        <f>F22*VLOOKUP(A22,'[3]6Весовые коэф.'!$A$6:$G$68,7,0)</f>
        <v>2.5789428905668408</v>
      </c>
    </row>
    <row r="23" spans="1:8" x14ac:dyDescent="0.25">
      <c r="A23" s="28">
        <v>560050</v>
      </c>
      <c r="B23" s="29" t="s">
        <v>48</v>
      </c>
      <c r="C23" s="30">
        <f>VLOOKUP(A23,[2]дисп!A$2:C$68,3,0)</f>
        <v>5492</v>
      </c>
      <c r="D23" s="63">
        <v>6592</v>
      </c>
      <c r="E23" s="64">
        <f t="shared" si="0"/>
        <v>0.83313106796116509</v>
      </c>
      <c r="F23" s="33">
        <f>VLOOKUP(A23,[2]дисп!A$73:D$135,4,0)</f>
        <v>4.3145804530469007</v>
      </c>
      <c r="G23" s="35"/>
      <c r="H23" s="34">
        <f>F23*VLOOKUP(A23,'[3]6Весовые коэф.'!$A$6:$G$68,7,0)</f>
        <v>3.3653727533765827</v>
      </c>
    </row>
    <row r="24" spans="1:8" x14ac:dyDescent="0.25">
      <c r="A24" s="28">
        <v>560051</v>
      </c>
      <c r="B24" s="29" t="s">
        <v>49</v>
      </c>
      <c r="C24" s="30">
        <f>VLOOKUP(A24,[2]дисп!A$2:C$68,3,0)</f>
        <v>4588</v>
      </c>
      <c r="D24" s="63">
        <v>5961</v>
      </c>
      <c r="E24" s="64">
        <f t="shared" si="0"/>
        <v>0.76966951853715815</v>
      </c>
      <c r="F24" s="33">
        <f>VLOOKUP(A24,[2]дисп!A$73:D$135,4,0)</f>
        <v>3.9774540040412645</v>
      </c>
      <c r="G24" s="35"/>
      <c r="H24" s="34">
        <f>F24*VLOOKUP(A24,'[3]6Весовые коэф.'!$A$6:$G$68,7,0)</f>
        <v>3.1024141231521862</v>
      </c>
    </row>
    <row r="25" spans="1:8" x14ac:dyDescent="0.25">
      <c r="A25" s="28">
        <v>560052</v>
      </c>
      <c r="B25" s="29" t="s">
        <v>50</v>
      </c>
      <c r="C25" s="30">
        <f>VLOOKUP(A25,[2]дисп!A$2:C$68,3,0)</f>
        <v>4022</v>
      </c>
      <c r="D25" s="63">
        <v>4711</v>
      </c>
      <c r="E25" s="64">
        <f t="shared" si="0"/>
        <v>0.85374655062619398</v>
      </c>
      <c r="F25" s="33">
        <f>VLOOKUP(A25,[2]дисп!A$73:D$135,4,0)</f>
        <v>4.4241199617143483</v>
      </c>
      <c r="G25" s="35"/>
      <c r="H25" s="34">
        <f>F25*VLOOKUP(A25,'[3]6Весовые коэф.'!$A$6:$G$68,7,0)</f>
        <v>3.3623311709029049</v>
      </c>
    </row>
    <row r="26" spans="1:8" x14ac:dyDescent="0.25">
      <c r="A26" s="28">
        <v>560053</v>
      </c>
      <c r="B26" s="29" t="s">
        <v>51</v>
      </c>
      <c r="C26" s="30">
        <f>VLOOKUP(A26,[2]дисп!A$2:C$68,3,0)</f>
        <v>3048</v>
      </c>
      <c r="D26" s="63">
        <v>4356</v>
      </c>
      <c r="E26" s="64">
        <f t="shared" si="0"/>
        <v>0.69972451790633605</v>
      </c>
      <c r="F26" s="33">
        <f>VLOOKUP(A26,[2]дисп!A$73:D$135,4,0)</f>
        <v>3.6052323726470279</v>
      </c>
      <c r="G26" s="35"/>
      <c r="H26" s="34">
        <f>F26*VLOOKUP(A26,'[3]6Весовые коэф.'!$A$6:$G$68,7,0)</f>
        <v>2.7760289269382117</v>
      </c>
    </row>
    <row r="27" spans="1:8" x14ac:dyDescent="0.25">
      <c r="A27" s="28">
        <v>560054</v>
      </c>
      <c r="B27" s="29" t="s">
        <v>52</v>
      </c>
      <c r="C27" s="30">
        <f>VLOOKUP(A27,[2]дисп!A$2:C$68,3,0)</f>
        <v>2231</v>
      </c>
      <c r="D27" s="63">
        <v>4145</v>
      </c>
      <c r="E27" s="64">
        <f t="shared" si="0"/>
        <v>0.53823884197828709</v>
      </c>
      <c r="F27" s="33">
        <f>VLOOKUP(A27,[2]дисп!A$73:D$135,4,0)</f>
        <v>2.7464638945017557</v>
      </c>
      <c r="G27" s="35"/>
      <c r="H27" s="34">
        <f>F27*VLOOKUP(A27,'[3]6Весовые коэф.'!$A$6:$G$68,7,0)</f>
        <v>2.059847920876317</v>
      </c>
    </row>
    <row r="28" spans="1:8" x14ac:dyDescent="0.25">
      <c r="A28" s="28">
        <v>560055</v>
      </c>
      <c r="B28" s="29" t="s">
        <v>53</v>
      </c>
      <c r="C28" s="30">
        <f>VLOOKUP(A28,[2]дисп!A$2:C$68,3,0)</f>
        <v>1965</v>
      </c>
      <c r="D28" s="63">
        <v>3010</v>
      </c>
      <c r="E28" s="64">
        <f t="shared" si="0"/>
        <v>0.65282392026578073</v>
      </c>
      <c r="F28" s="33">
        <f>VLOOKUP(A28,[2]дисп!A$73:D$135,4,0)</f>
        <v>3.3558438796128902</v>
      </c>
      <c r="G28" s="35"/>
      <c r="H28" s="34">
        <f>F28*VLOOKUP(A28,'[3]6Весовые коэф.'!$A$6:$G$68,7,0)</f>
        <v>2.6846751036903123</v>
      </c>
    </row>
    <row r="29" spans="1:8" x14ac:dyDescent="0.25">
      <c r="A29" s="28">
        <v>560056</v>
      </c>
      <c r="B29" s="29" t="s">
        <v>54</v>
      </c>
      <c r="C29" s="30">
        <f>VLOOKUP(A29,[2]дисп!A$2:C$68,3,0)</f>
        <v>3049</v>
      </c>
      <c r="D29" s="63">
        <v>4128</v>
      </c>
      <c r="E29" s="64">
        <f t="shared" si="0"/>
        <v>0.73861434108527135</v>
      </c>
      <c r="F29" s="33">
        <f>VLOOKUP(A29,[2]дисп!A$73:D$135,4,0)</f>
        <v>3.8120812506646824</v>
      </c>
      <c r="G29" s="35"/>
      <c r="H29" s="34">
        <f>F29*VLOOKUP(A29,'[3]6Весовые коэф.'!$A$6:$G$68,7,0)</f>
        <v>3.1259066255450394</v>
      </c>
    </row>
    <row r="30" spans="1:8" x14ac:dyDescent="0.25">
      <c r="A30" s="28">
        <v>560057</v>
      </c>
      <c r="B30" s="29" t="s">
        <v>55</v>
      </c>
      <c r="C30" s="30">
        <f>VLOOKUP(A30,[2]дисп!A$2:C$68,3,0)</f>
        <v>2447</v>
      </c>
      <c r="D30" s="63">
        <v>3253</v>
      </c>
      <c r="E30" s="64">
        <f t="shared" si="0"/>
        <v>0.75222871195819241</v>
      </c>
      <c r="F30" s="33">
        <f>VLOOKUP(A30,[2]дисп!A$73:D$135,4,0)</f>
        <v>3.884398596192705</v>
      </c>
      <c r="G30" s="35"/>
      <c r="H30" s="34">
        <f>F30*VLOOKUP(A30,'[3]6Весовые коэф.'!$A$6:$G$68,7,0)</f>
        <v>3.068674890992237</v>
      </c>
    </row>
    <row r="31" spans="1:8" x14ac:dyDescent="0.25">
      <c r="A31" s="28">
        <v>560058</v>
      </c>
      <c r="B31" s="29" t="s">
        <v>56</v>
      </c>
      <c r="C31" s="30">
        <f>VLOOKUP(A31,[2]дисп!A$2:C$68,3,0)</f>
        <v>6229</v>
      </c>
      <c r="D31" s="63">
        <v>9006</v>
      </c>
      <c r="E31" s="64">
        <f t="shared" si="0"/>
        <v>0.69165001110370861</v>
      </c>
      <c r="F31" s="33">
        <f>VLOOKUP(A31,[2]дисп!A$73:D$135,4,0)</f>
        <v>3.5626927576305438</v>
      </c>
      <c r="G31" s="35"/>
      <c r="H31" s="34">
        <f>F31*VLOOKUP(A31,'[3]6Весовые коэф.'!$A$6:$G$68,7,0)</f>
        <v>2.7789003509518242</v>
      </c>
    </row>
    <row r="32" spans="1:8" x14ac:dyDescent="0.25">
      <c r="A32" s="28">
        <v>560059</v>
      </c>
      <c r="B32" s="29" t="s">
        <v>57</v>
      </c>
      <c r="C32" s="30">
        <f>VLOOKUP(A32,[2]дисп!A$2:C$68,3,0)</f>
        <v>2409</v>
      </c>
      <c r="D32" s="63">
        <v>2785</v>
      </c>
      <c r="E32" s="64">
        <f t="shared" si="0"/>
        <v>0.86499102333931777</v>
      </c>
      <c r="F32" s="33">
        <f>VLOOKUP(A32,[2]дисп!A$73:D$135,4,0)</f>
        <v>4.4842071679251321</v>
      </c>
      <c r="G32" s="35"/>
      <c r="H32" s="34">
        <f>F32*VLOOKUP(A32,'[3]6Весовые коэф.'!$A$6:$G$68,7,0)</f>
        <v>3.5873657343401057</v>
      </c>
    </row>
    <row r="33" spans="1:8" x14ac:dyDescent="0.25">
      <c r="A33" s="28">
        <v>560060</v>
      </c>
      <c r="B33" s="29" t="s">
        <v>58</v>
      </c>
      <c r="C33" s="30">
        <f>VLOOKUP(A33,[2]дисп!A$2:C$68,3,0)</f>
        <v>2361</v>
      </c>
      <c r="D33" s="63">
        <v>3287</v>
      </c>
      <c r="E33" s="64">
        <f t="shared" si="0"/>
        <v>0.71828414968055976</v>
      </c>
      <c r="F33" s="33">
        <f>VLOOKUP(A33,[2]дисп!A$73:D$135,4,0)</f>
        <v>3.7041369775603541</v>
      </c>
      <c r="G33" s="35"/>
      <c r="H33" s="34">
        <f>F33*VLOOKUP(A33,'[3]6Весовые коэф.'!$A$6:$G$68,7,0)</f>
        <v>2.8521854727214726</v>
      </c>
    </row>
    <row r="34" spans="1:8" x14ac:dyDescent="0.25">
      <c r="A34" s="28">
        <v>560061</v>
      </c>
      <c r="B34" s="29" t="s">
        <v>59</v>
      </c>
      <c r="C34" s="30">
        <f>VLOOKUP(A34,[2]дисп!A$2:C$68,3,0)</f>
        <v>2785</v>
      </c>
      <c r="D34" s="63">
        <v>4692</v>
      </c>
      <c r="E34" s="64">
        <f t="shared" si="0"/>
        <v>0.59356351236146632</v>
      </c>
      <c r="F34" s="33">
        <f>VLOOKUP(A34,[2]дисп!A$73:D$135,4,0)</f>
        <v>3.0410507284909083</v>
      </c>
      <c r="G34" s="35"/>
      <c r="H34" s="34">
        <f>F34*VLOOKUP(A34,'[3]6Весовые коэф.'!$A$6:$G$68,7,0)</f>
        <v>2.3720195682229086</v>
      </c>
    </row>
    <row r="35" spans="1:8" x14ac:dyDescent="0.25">
      <c r="A35" s="28">
        <v>560062</v>
      </c>
      <c r="B35" s="29" t="s">
        <v>60</v>
      </c>
      <c r="C35" s="30">
        <f>VLOOKUP(A35,[2]дисп!A$2:C$68,3,0)</f>
        <v>1995</v>
      </c>
      <c r="D35" s="63">
        <v>3688</v>
      </c>
      <c r="E35" s="64">
        <f t="shared" si="0"/>
        <v>0.54094360086767901</v>
      </c>
      <c r="F35" s="33">
        <f>VLOOKUP(A35,[2]дисп!A$73:D$135,4,0)</f>
        <v>2.7608210145698191</v>
      </c>
      <c r="G35" s="35"/>
      <c r="H35" s="34">
        <f>F35*VLOOKUP(A35,'[3]6Весовые коэф.'!$A$6:$G$68,7,0)</f>
        <v>2.2086568116558554</v>
      </c>
    </row>
    <row r="36" spans="1:8" x14ac:dyDescent="0.25">
      <c r="A36" s="28">
        <v>560063</v>
      </c>
      <c r="B36" s="29" t="s">
        <v>61</v>
      </c>
      <c r="C36" s="30">
        <f>VLOOKUP(A36,[2]дисп!A$2:C$68,3,0)</f>
        <v>2519</v>
      </c>
      <c r="D36" s="63">
        <v>3710</v>
      </c>
      <c r="E36" s="64">
        <f t="shared" si="0"/>
        <v>0.67897574123989224</v>
      </c>
      <c r="F36" s="33">
        <f>VLOOKUP(A36,[2]дисп!A$73:D$135,4,0)</f>
        <v>3.4951611187918759</v>
      </c>
      <c r="G36" s="35"/>
      <c r="H36" s="34">
        <f>F36*VLOOKUP(A36,'[3]6Весовые коэф.'!$A$6:$G$68,7,0)</f>
        <v>2.6912740614697443</v>
      </c>
    </row>
    <row r="37" spans="1:8" x14ac:dyDescent="0.25">
      <c r="A37" s="28">
        <v>560064</v>
      </c>
      <c r="B37" s="29" t="s">
        <v>62</v>
      </c>
      <c r="C37" s="30">
        <f>VLOOKUP(A37,[2]дисп!A$2:C$68,3,0)</f>
        <v>5119</v>
      </c>
      <c r="D37" s="63">
        <v>8368</v>
      </c>
      <c r="E37" s="64">
        <f t="shared" si="0"/>
        <v>0.61173518164435947</v>
      </c>
      <c r="F37" s="33">
        <f>VLOOKUP(A37,[2]дисп!A$73:D$135,4,0)</f>
        <v>3.1372966074657036</v>
      </c>
      <c r="G37" s="35"/>
      <c r="H37" s="34">
        <f>F37*VLOOKUP(A37,'[3]6Весовые коэф.'!$A$6:$G$68,7,0)</f>
        <v>2.4157183877485919</v>
      </c>
    </row>
    <row r="38" spans="1:8" x14ac:dyDescent="0.25">
      <c r="A38" s="28">
        <v>560065</v>
      </c>
      <c r="B38" s="29" t="s">
        <v>63</v>
      </c>
      <c r="C38" s="30">
        <f>VLOOKUP(A38,[2]дисп!A$2:C$68,3,0)</f>
        <v>2872</v>
      </c>
      <c r="D38" s="63">
        <v>3429</v>
      </c>
      <c r="E38" s="64">
        <f t="shared" si="0"/>
        <v>0.83756197142023914</v>
      </c>
      <c r="F38" s="33">
        <f>VLOOKUP(A38,[2]дисп!A$73:D$135,4,0)</f>
        <v>4.3385089864936734</v>
      </c>
      <c r="G38" s="35"/>
      <c r="H38" s="34">
        <f>F38*VLOOKUP(A38,'[3]6Весовые коэф.'!$A$6:$G$68,7,0)</f>
        <v>3.5141922790598756</v>
      </c>
    </row>
    <row r="39" spans="1:8" x14ac:dyDescent="0.25">
      <c r="A39" s="28">
        <v>560066</v>
      </c>
      <c r="B39" s="29" t="s">
        <v>64</v>
      </c>
      <c r="C39" s="30">
        <f>VLOOKUP(A39,[2]дисп!A$2:C$68,3,0)</f>
        <v>1340</v>
      </c>
      <c r="D39" s="63">
        <v>2345</v>
      </c>
      <c r="E39" s="64">
        <f t="shared" si="0"/>
        <v>0.5714285714285714</v>
      </c>
      <c r="F39" s="33">
        <f>VLOOKUP(A39,[2]дисп!A$73:D$135,4,0)</f>
        <v>2.9230032968201649</v>
      </c>
      <c r="G39" s="35"/>
      <c r="H39" s="34">
        <f>F39*VLOOKUP(A39,'[3]6Весовые коэф.'!$A$6:$G$68,7,0)</f>
        <v>2.3384026374561322</v>
      </c>
    </row>
    <row r="40" spans="1:8" x14ac:dyDescent="0.25">
      <c r="A40" s="28">
        <v>560067</v>
      </c>
      <c r="B40" s="29" t="s">
        <v>65</v>
      </c>
      <c r="C40" s="30">
        <f>VLOOKUP(A40,[2]дисп!A$2:C$68,3,0)</f>
        <v>4829</v>
      </c>
      <c r="D40" s="63">
        <v>5643</v>
      </c>
      <c r="E40" s="64">
        <f t="shared" si="0"/>
        <v>0.85575048732943471</v>
      </c>
      <c r="F40" s="33">
        <f>VLOOKUP(A40,[2]дисп!A$73:D$135,4,0)</f>
        <v>4.435286610656175</v>
      </c>
      <c r="G40" s="35"/>
      <c r="H40" s="34">
        <f>F40*VLOOKUP(A40,'[3]6Весовые коэф.'!$A$6:$G$68,7,0)</f>
        <v>3.370817824098693</v>
      </c>
    </row>
    <row r="41" spans="1:8" x14ac:dyDescent="0.25">
      <c r="A41" s="28">
        <v>560068</v>
      </c>
      <c r="B41" s="29" t="s">
        <v>66</v>
      </c>
      <c r="C41" s="30">
        <f>VLOOKUP(A41,[2]дисп!A$2:C$68,3,0)</f>
        <v>5053</v>
      </c>
      <c r="D41" s="63">
        <v>6577</v>
      </c>
      <c r="E41" s="64">
        <f t="shared" si="0"/>
        <v>0.76828341188991944</v>
      </c>
      <c r="F41" s="33">
        <f>VLOOKUP(A41,[2]дисп!A$73:D$135,4,0)</f>
        <v>3.9700095714133794</v>
      </c>
      <c r="G41" s="35"/>
      <c r="H41" s="34">
        <f>F41*VLOOKUP(A41,'[3]6Весовые коэф.'!$A$6:$G$68,7,0)</f>
        <v>3.0966074657024358</v>
      </c>
    </row>
    <row r="42" spans="1:8" x14ac:dyDescent="0.25">
      <c r="A42" s="28">
        <v>560069</v>
      </c>
      <c r="B42" s="29" t="s">
        <v>67</v>
      </c>
      <c r="C42" s="30">
        <f>VLOOKUP(A42,[2]дисп!A$2:C$68,3,0)</f>
        <v>3180</v>
      </c>
      <c r="D42" s="63">
        <v>4164</v>
      </c>
      <c r="E42" s="64">
        <f t="shared" si="0"/>
        <v>0.76368876080691639</v>
      </c>
      <c r="F42" s="33">
        <f>VLOOKUP(A42,[2]дисп!A$73:D$135,4,0)</f>
        <v>3.9455492927789013</v>
      </c>
      <c r="G42" s="35"/>
      <c r="H42" s="34">
        <f>F42*VLOOKUP(A42,'[3]6Весовые коэф.'!$A$6:$G$68,7,0)</f>
        <v>3.0775284483675431</v>
      </c>
    </row>
    <row r="43" spans="1:8" x14ac:dyDescent="0.25">
      <c r="A43" s="28">
        <v>560070</v>
      </c>
      <c r="B43" s="29" t="s">
        <v>68</v>
      </c>
      <c r="C43" s="30">
        <f>VLOOKUP(A43,[2]дисп!A$2:C$68,3,0)</f>
        <v>11228</v>
      </c>
      <c r="D43" s="63">
        <v>13725</v>
      </c>
      <c r="E43" s="64">
        <f t="shared" si="0"/>
        <v>0.81806921675774136</v>
      </c>
      <c r="F43" s="33">
        <f>VLOOKUP(A43,[2]дисп!A$73:D$135,4,0)</f>
        <v>4.2348186748909935</v>
      </c>
      <c r="G43" s="35"/>
      <c r="H43" s="34">
        <f>F43*VLOOKUP(A43,'[3]6Весовые коэф.'!$A$6:$G$68,7,0)</f>
        <v>3.2184621929171553</v>
      </c>
    </row>
    <row r="44" spans="1:8" x14ac:dyDescent="0.25">
      <c r="A44" s="28">
        <v>560071</v>
      </c>
      <c r="B44" s="29" t="s">
        <v>69</v>
      </c>
      <c r="C44" s="30">
        <f>VLOOKUP(A44,[2]дисп!A$2:C$68,3,0)</f>
        <v>3297</v>
      </c>
      <c r="D44" s="63">
        <v>4688</v>
      </c>
      <c r="E44" s="64">
        <f t="shared" si="0"/>
        <v>0.70328498293515362</v>
      </c>
      <c r="F44" s="33">
        <f>VLOOKUP(A44,[2]дисп!A$73:D$135,4,0)</f>
        <v>3.624375199404446</v>
      </c>
      <c r="G44" s="35"/>
      <c r="H44" s="34">
        <f>F44*VLOOKUP(A44,'[3]6Весовые коэф.'!$A$6:$G$68,7,0)</f>
        <v>2.7182813995533346</v>
      </c>
    </row>
    <row r="45" spans="1:8" x14ac:dyDescent="0.25">
      <c r="A45" s="28">
        <v>560072</v>
      </c>
      <c r="B45" s="29" t="s">
        <v>70</v>
      </c>
      <c r="C45" s="30">
        <f>VLOOKUP(A45,[2]дисп!A$2:C$68,3,0)</f>
        <v>4217</v>
      </c>
      <c r="D45" s="63">
        <v>5195</v>
      </c>
      <c r="E45" s="64">
        <f t="shared" si="0"/>
        <v>0.81174205967276225</v>
      </c>
      <c r="F45" s="33">
        <f>VLOOKUP(A45,[2]дисп!A$73:D$135,4,0)</f>
        <v>4.2007869828778057</v>
      </c>
      <c r="G45" s="35"/>
      <c r="H45" s="34">
        <f>F45*VLOOKUP(A45,'[3]6Весовые коэф.'!$A$6:$G$68,7,0)</f>
        <v>3.3186217164734666</v>
      </c>
    </row>
    <row r="46" spans="1:8" x14ac:dyDescent="0.25">
      <c r="A46" s="28">
        <v>560073</v>
      </c>
      <c r="B46" s="29" t="s">
        <v>71</v>
      </c>
      <c r="C46" s="30">
        <f>VLOOKUP(A46,[2]дисп!A$2:C$68,3,0)</f>
        <v>2394</v>
      </c>
      <c r="D46" s="63">
        <v>2940</v>
      </c>
      <c r="E46" s="64">
        <f t="shared" si="0"/>
        <v>0.81428571428571428</v>
      </c>
      <c r="F46" s="33">
        <f>VLOOKUP(A46,[2]дисп!A$73:D$135,4,0)</f>
        <v>4.2146123577581633</v>
      </c>
      <c r="G46" s="35"/>
      <c r="H46" s="34">
        <f>F46*VLOOKUP(A46,'[3]6Весовые коэф.'!$A$6:$G$68,7,0)</f>
        <v>3.4981282569392755</v>
      </c>
    </row>
    <row r="47" spans="1:8" x14ac:dyDescent="0.25">
      <c r="A47" s="28">
        <v>560074</v>
      </c>
      <c r="B47" s="29" t="s">
        <v>72</v>
      </c>
      <c r="C47" s="30">
        <f>VLOOKUP(A47,[2]дисп!A$2:C$68,3,0)</f>
        <v>3094</v>
      </c>
      <c r="D47" s="63">
        <v>4551</v>
      </c>
      <c r="E47" s="64">
        <f t="shared" si="0"/>
        <v>0.67985058228960671</v>
      </c>
      <c r="F47" s="33">
        <f>VLOOKUP(A47,[2]дисп!A$73:D$135,4,0)</f>
        <v>3.4999468254812296</v>
      </c>
      <c r="G47" s="35"/>
      <c r="H47" s="34">
        <f>F47*VLOOKUP(A47,'[3]6Весовые коэф.'!$A$6:$G$68,7,0)</f>
        <v>2.6599595873657345</v>
      </c>
    </row>
    <row r="48" spans="1:8" x14ac:dyDescent="0.25">
      <c r="A48" s="28">
        <v>560075</v>
      </c>
      <c r="B48" s="29" t="s">
        <v>73</v>
      </c>
      <c r="C48" s="30">
        <f>VLOOKUP(A48,[2]дисп!A$2:C$68,3,0)</f>
        <v>6595</v>
      </c>
      <c r="D48" s="63">
        <v>7442</v>
      </c>
      <c r="E48" s="64">
        <f t="shared" si="0"/>
        <v>0.88618650900295615</v>
      </c>
      <c r="F48" s="33">
        <f>VLOOKUP(A48,[2]дисп!A$73:D$135,4,0)</f>
        <v>4.5969371477188146</v>
      </c>
      <c r="G48" s="35"/>
      <c r="H48" s="34">
        <f>F48*VLOOKUP(A48,'[3]6Весовые коэф.'!$A$6:$G$68,7,0)</f>
        <v>3.5396416037434872</v>
      </c>
    </row>
    <row r="49" spans="1:8" x14ac:dyDescent="0.25">
      <c r="A49" s="28">
        <v>560076</v>
      </c>
      <c r="B49" s="29" t="s">
        <v>74</v>
      </c>
      <c r="C49" s="30">
        <f>VLOOKUP(A49,[2]дисп!A$2:C$68,3,0)</f>
        <v>1563</v>
      </c>
      <c r="D49" s="63">
        <v>2476</v>
      </c>
      <c r="E49" s="64">
        <f t="shared" si="0"/>
        <v>0.63126009693053309</v>
      </c>
      <c r="F49" s="33">
        <f>VLOOKUP(A49,[2]дисп!A$73:D$135,4,0)</f>
        <v>3.2415186642560889</v>
      </c>
      <c r="G49" s="35"/>
      <c r="H49" s="34">
        <f>F49*VLOOKUP(A49,'[3]6Весовые коэф.'!$A$6:$G$68,7,0)</f>
        <v>2.5283845581197495</v>
      </c>
    </row>
    <row r="50" spans="1:8" x14ac:dyDescent="0.25">
      <c r="A50" s="28">
        <v>560077</v>
      </c>
      <c r="B50" s="29" t="s">
        <v>75</v>
      </c>
      <c r="C50" s="30">
        <f>VLOOKUP(A50,[2]дисп!A$2:C$68,3,0)</f>
        <v>1867</v>
      </c>
      <c r="D50" s="63">
        <v>2799</v>
      </c>
      <c r="E50" s="64">
        <f t="shared" si="0"/>
        <v>0.66702393712040009</v>
      </c>
      <c r="F50" s="33">
        <f>VLOOKUP(A50,[2]дисп!A$73:D$135,4,0)</f>
        <v>3.4313516962671495</v>
      </c>
      <c r="G50" s="35"/>
      <c r="H50" s="34">
        <f>F50*VLOOKUP(A50,'[3]6Весовые коэф.'!$A$6:$G$68,7,0)</f>
        <v>2.8480219079017339</v>
      </c>
    </row>
    <row r="51" spans="1:8" x14ac:dyDescent="0.25">
      <c r="A51" s="28">
        <v>560078</v>
      </c>
      <c r="B51" s="29" t="s">
        <v>76</v>
      </c>
      <c r="C51" s="30">
        <f>VLOOKUP(A51,[2]дисп!A$2:C$68,3,0)</f>
        <v>5266</v>
      </c>
      <c r="D51" s="63">
        <v>8492</v>
      </c>
      <c r="E51" s="64">
        <f t="shared" si="0"/>
        <v>0.6201130475741875</v>
      </c>
      <c r="F51" s="33">
        <f>VLOOKUP(A51,[2]дисп!A$73:D$135,4,0)</f>
        <v>3.1819632032330114</v>
      </c>
      <c r="G51" s="35"/>
      <c r="H51" s="34">
        <f>F51*VLOOKUP(A51,'[3]6Весовые коэф.'!$A$6:$G$68,7,0)</f>
        <v>2.3864724024247588</v>
      </c>
    </row>
    <row r="52" spans="1:8" x14ac:dyDescent="0.25">
      <c r="A52" s="28">
        <v>560079</v>
      </c>
      <c r="B52" s="29" t="s">
        <v>77</v>
      </c>
      <c r="C52" s="30">
        <f>VLOOKUP(A52,[2]дисп!A$2:C$68,3,0)</f>
        <v>7619</v>
      </c>
      <c r="D52" s="63">
        <v>8607</v>
      </c>
      <c r="E52" s="64">
        <f t="shared" si="0"/>
        <v>0.88520971302428253</v>
      </c>
      <c r="F52" s="33">
        <f>VLOOKUP(A52,[2]дисп!A$73:D$135,4,0)</f>
        <v>4.5916196958417537</v>
      </c>
      <c r="G52" s="35"/>
      <c r="H52" s="34">
        <f>F52*VLOOKUP(A52,'[3]6Весовые коэф.'!$A$6:$G$68,7,0)</f>
        <v>3.5814633627565682</v>
      </c>
    </row>
    <row r="53" spans="1:8" x14ac:dyDescent="0.25">
      <c r="A53" s="28">
        <v>560080</v>
      </c>
      <c r="B53" s="29" t="s">
        <v>78</v>
      </c>
      <c r="C53" s="30">
        <f>VLOOKUP(A53,[2]дисп!A$2:C$68,3,0)</f>
        <v>3587</v>
      </c>
      <c r="D53" s="63">
        <v>4510</v>
      </c>
      <c r="E53" s="64">
        <f t="shared" si="0"/>
        <v>0.79534368070953432</v>
      </c>
      <c r="F53" s="33">
        <f>VLOOKUP(A53,[2]дисп!A$73:D$135,4,0)</f>
        <v>4.1135807720940134</v>
      </c>
      <c r="G53" s="35"/>
      <c r="H53" s="34">
        <f>F53*VLOOKUP(A53,'[3]6Весовые коэф.'!$A$6:$G$68,7,0)</f>
        <v>3.2085930022333304</v>
      </c>
    </row>
    <row r="54" spans="1:8" x14ac:dyDescent="0.25">
      <c r="A54" s="28">
        <v>560081</v>
      </c>
      <c r="B54" s="29" t="s">
        <v>79</v>
      </c>
      <c r="C54" s="30">
        <f>VLOOKUP(A54,[2]дисп!A$2:C$68,3,0)</f>
        <v>3757</v>
      </c>
      <c r="D54" s="63">
        <v>5280</v>
      </c>
      <c r="E54" s="64">
        <f t="shared" si="0"/>
        <v>0.7115530303030303</v>
      </c>
      <c r="F54" s="33">
        <f>VLOOKUP(A54,[2]дисп!A$73:D$135,4,0)</f>
        <v>3.6685100499840484</v>
      </c>
      <c r="G54" s="35"/>
      <c r="H54" s="34">
        <f>F54*VLOOKUP(A54,'[3]6Весовые коэф.'!$A$6:$G$68,7,0)</f>
        <v>2.7513825374880363</v>
      </c>
    </row>
    <row r="55" spans="1:8" x14ac:dyDescent="0.25">
      <c r="A55" s="28">
        <v>560082</v>
      </c>
      <c r="B55" s="29" t="s">
        <v>80</v>
      </c>
      <c r="C55" s="30">
        <f>VLOOKUP(A55,[2]дисп!A$2:C$68,3,0)</f>
        <v>2680</v>
      </c>
      <c r="D55" s="63">
        <v>4075</v>
      </c>
      <c r="E55" s="64">
        <f t="shared" si="0"/>
        <v>0.6576687116564417</v>
      </c>
      <c r="F55" s="33">
        <f>VLOOKUP(A55,[2]дисп!A$73:D$135,4,0)</f>
        <v>3.3818993938104862</v>
      </c>
      <c r="G55" s="35"/>
      <c r="H55" s="34">
        <f>F55*VLOOKUP(A55,'[3]6Весовые коэф.'!$A$6:$G$68,7,0)</f>
        <v>2.7393385089864939</v>
      </c>
    </row>
    <row r="56" spans="1:8" x14ac:dyDescent="0.25">
      <c r="A56" s="28">
        <v>560083</v>
      </c>
      <c r="B56" s="29" t="s">
        <v>81</v>
      </c>
      <c r="C56" s="30">
        <f>VLOOKUP(A56,[2]дисп!A$2:C$68,3,0)</f>
        <v>1864</v>
      </c>
      <c r="D56" s="63">
        <v>3806</v>
      </c>
      <c r="E56" s="64">
        <f t="shared" si="0"/>
        <v>0.48975302154492906</v>
      </c>
      <c r="F56" s="33">
        <f>VLOOKUP(A56,[2]дисп!A$73:D$135,4,0)</f>
        <v>2.4890992236520266</v>
      </c>
      <c r="G56" s="35"/>
      <c r="H56" s="34">
        <f>F56*VLOOKUP(A56,'[3]6Весовые коэф.'!$A$6:$G$68,7,0)</f>
        <v>2.0161703711581418</v>
      </c>
    </row>
    <row r="57" spans="1:8" x14ac:dyDescent="0.25">
      <c r="A57" s="28">
        <v>560084</v>
      </c>
      <c r="B57" s="29" t="s">
        <v>82</v>
      </c>
      <c r="C57" s="30">
        <f>VLOOKUP(A57,[2]дисп!A$2:C$68,3,0)</f>
        <v>3911</v>
      </c>
      <c r="D57" s="63">
        <v>5688</v>
      </c>
      <c r="E57" s="64">
        <f t="shared" si="0"/>
        <v>0.68758790436005623</v>
      </c>
      <c r="F57" s="33">
        <f>VLOOKUP(A57,[2]дисп!A$73:D$135,4,0)</f>
        <v>3.5408912049345957</v>
      </c>
      <c r="G57" s="35">
        <v>1</v>
      </c>
      <c r="H57" s="34">
        <f>F57*VLOOKUP(A57,'[3]6Весовые коэф.'!$A$6:$G$68,7,0)*0</f>
        <v>0</v>
      </c>
    </row>
    <row r="58" spans="1:8" ht="26.25" x14ac:dyDescent="0.25">
      <c r="A58" s="28">
        <v>560085</v>
      </c>
      <c r="B58" s="29" t="s">
        <v>83</v>
      </c>
      <c r="C58" s="30">
        <f>VLOOKUP(A58,[2]дисп!A$2:C$68,3,0)</f>
        <v>1530</v>
      </c>
      <c r="D58" s="63">
        <v>2220</v>
      </c>
      <c r="E58" s="64">
        <f t="shared" si="0"/>
        <v>0.68918918918918914</v>
      </c>
      <c r="F58" s="33">
        <f>VLOOKUP(A58,[2]дисп!A$73:D$135,4,0)</f>
        <v>3.5493991279378929</v>
      </c>
      <c r="G58" s="35"/>
      <c r="H58" s="34">
        <f>F58*VLOOKUP(A58,'[3]6Весовые коэф.'!$A$6:$G$68,7,0)</f>
        <v>3.2654471977028616</v>
      </c>
    </row>
    <row r="59" spans="1:8" ht="26.25" x14ac:dyDescent="0.25">
      <c r="A59" s="28">
        <v>560086</v>
      </c>
      <c r="B59" s="29" t="s">
        <v>84</v>
      </c>
      <c r="C59" s="30">
        <f>VLOOKUP(A59,[2]дисп!A$2:C$68,3,0)</f>
        <v>3663</v>
      </c>
      <c r="D59" s="63">
        <v>4646</v>
      </c>
      <c r="E59" s="64">
        <f t="shared" si="0"/>
        <v>0.78842014636246238</v>
      </c>
      <c r="F59" s="33">
        <f>VLOOKUP(A59,[2]дисп!A$73:D$135,4,0)</f>
        <v>4.0768903541422956</v>
      </c>
      <c r="G59" s="35"/>
      <c r="H59" s="34">
        <f>F59*VLOOKUP(A59,'[3]6Весовые коэф.'!$A$6:$G$68,7,0)</f>
        <v>3.8730458364351805</v>
      </c>
    </row>
    <row r="60" spans="1:8" x14ac:dyDescent="0.25">
      <c r="A60" s="28">
        <v>560087</v>
      </c>
      <c r="B60" s="29" t="s">
        <v>85</v>
      </c>
      <c r="C60" s="30">
        <f>VLOOKUP(A60,[2]дисп!A$2:C$68,3,0)</f>
        <v>3083</v>
      </c>
      <c r="D60" s="63">
        <v>6223</v>
      </c>
      <c r="E60" s="64">
        <f t="shared" si="0"/>
        <v>0.49542021533022657</v>
      </c>
      <c r="F60" s="33">
        <f>VLOOKUP(A60,[2]дисп!A$73:D$135,4,0)</f>
        <v>2.5188769541635656</v>
      </c>
      <c r="G60" s="35"/>
      <c r="H60" s="34">
        <f>F60*VLOOKUP(A60,'[3]6Весовые коэф.'!$A$6:$G$68,7,0)</f>
        <v>2.5188769541635656</v>
      </c>
    </row>
    <row r="61" spans="1:8" ht="26.25" x14ac:dyDescent="0.25">
      <c r="A61" s="28">
        <v>560088</v>
      </c>
      <c r="B61" s="29" t="s">
        <v>86</v>
      </c>
      <c r="C61" s="30">
        <f>VLOOKUP(A61,[2]дисп!A$2:C$68,3,0)</f>
        <v>715</v>
      </c>
      <c r="D61" s="63">
        <v>1359</v>
      </c>
      <c r="E61" s="64">
        <f t="shared" si="0"/>
        <v>0.52612214863870488</v>
      </c>
      <c r="F61" s="33">
        <f>VLOOKUP(A61,[2]дисп!A$73:D$135,4,0)</f>
        <v>2.6821227267893235</v>
      </c>
      <c r="G61" s="35"/>
      <c r="H61" s="34">
        <f>F61*VLOOKUP(A61,'[3]6Весовые коэф.'!$A$6:$G$68,7,0)</f>
        <v>2.6821227267893235</v>
      </c>
    </row>
    <row r="62" spans="1:8" ht="26.25" x14ac:dyDescent="0.25">
      <c r="A62" s="28">
        <v>560089</v>
      </c>
      <c r="B62" s="29" t="s">
        <v>87</v>
      </c>
      <c r="C62" s="30">
        <f>VLOOKUP(A62,[2]дисп!A$2:C$68,3,0)</f>
        <v>782</v>
      </c>
      <c r="D62" s="63">
        <v>920</v>
      </c>
      <c r="E62" s="64">
        <f t="shared" si="0"/>
        <v>0.85</v>
      </c>
      <c r="F62" s="33">
        <f>VLOOKUP(A62,[2]дисп!A$73:D$135,4,0)</f>
        <v>4.404445389769224</v>
      </c>
      <c r="G62" s="35"/>
      <c r="H62" s="34">
        <f>F62*VLOOKUP(A62,'[3]6Весовые коэф.'!$A$6:$G$68,7,0)</f>
        <v>4.404445389769224</v>
      </c>
    </row>
    <row r="63" spans="1:8" ht="26.25" x14ac:dyDescent="0.25">
      <c r="A63" s="28">
        <v>560096</v>
      </c>
      <c r="B63" s="29" t="s">
        <v>88</v>
      </c>
      <c r="C63" s="30">
        <f>VLOOKUP(A63,[2]дисп!A$2:C$68,3,0)</f>
        <v>11</v>
      </c>
      <c r="D63" s="63">
        <v>157</v>
      </c>
      <c r="E63" s="64">
        <f t="shared" si="0"/>
        <v>7.0063694267515922E-2</v>
      </c>
      <c r="F63" s="33">
        <f>VLOOKUP(A63,[2]дисп!A$73:D$135,4,0)</f>
        <v>0.25736467084972886</v>
      </c>
      <c r="G63" s="35"/>
      <c r="H63" s="34">
        <f>F63*VLOOKUP(A63,'[3]6Весовые коэф.'!$A$6:$G$68,7,0)</f>
        <v>0.23934914389024786</v>
      </c>
    </row>
    <row r="64" spans="1:8" x14ac:dyDescent="0.25">
      <c r="A64" s="28">
        <v>560098</v>
      </c>
      <c r="B64" s="29" t="s">
        <v>89</v>
      </c>
      <c r="C64" s="30">
        <f>VLOOKUP(A64,[2]дисп!A$2:C$68,3,0)</f>
        <v>411</v>
      </c>
      <c r="D64" s="63">
        <v>735</v>
      </c>
      <c r="E64" s="64">
        <f t="shared" si="0"/>
        <v>0.5591836734693878</v>
      </c>
      <c r="F64" s="33">
        <f>VLOOKUP(A64,[2]дисп!A$73:D$135,4,0)</f>
        <v>2.8581303839200265</v>
      </c>
      <c r="G64" s="35"/>
      <c r="H64" s="34">
        <f>F64*VLOOKUP(A64,'[3]6Весовые коэф.'!$A$6:$G$68,7,0)</f>
        <v>2.8581303839200265</v>
      </c>
    </row>
    <row r="65" spans="1:8" ht="26.25" x14ac:dyDescent="0.25">
      <c r="A65" s="28">
        <v>560099</v>
      </c>
      <c r="B65" s="29" t="s">
        <v>90</v>
      </c>
      <c r="C65" s="30">
        <f>VLOOKUP(A65,[2]дисп!A$2:C$68,3,0)</f>
        <v>15</v>
      </c>
      <c r="D65" s="63">
        <v>691</v>
      </c>
      <c r="E65" s="64">
        <f t="shared" si="0"/>
        <v>2.1707670043415339E-2</v>
      </c>
      <c r="F65" s="33">
        <f>VLOOKUP(A65,[2]дисп!A$73:D$135,4,0)</f>
        <v>0</v>
      </c>
      <c r="G65" s="35"/>
      <c r="H65" s="34">
        <f>F65*VLOOKUP(A65,'[3]6Весовые коэф.'!$A$6:$G$68,7,0)</f>
        <v>0</v>
      </c>
    </row>
    <row r="66" spans="1:8" ht="26.25" x14ac:dyDescent="0.25">
      <c r="A66" s="28">
        <v>560101</v>
      </c>
      <c r="B66" s="29" t="s">
        <v>91</v>
      </c>
      <c r="C66" s="30">
        <f>VLOOKUP(A66,[2]дисп!A$2:C$68,3,0)</f>
        <v>2287</v>
      </c>
      <c r="D66" s="63">
        <v>2719</v>
      </c>
      <c r="E66" s="64">
        <f t="shared" si="0"/>
        <v>0.84111805810959916</v>
      </c>
      <c r="F66" s="33">
        <f>VLOOKUP(A66,[2]дисп!A$73:D$135,4,0)</f>
        <v>4.3571200680633853</v>
      </c>
      <c r="G66" s="35"/>
      <c r="H66" s="34">
        <f>F66*VLOOKUP(A66,'[3]6Весовые коэф.'!$A$6:$G$68,7,0)</f>
        <v>4.3571200680633853</v>
      </c>
    </row>
    <row r="67" spans="1:8" ht="39" x14ac:dyDescent="0.25">
      <c r="A67" s="28">
        <v>560206</v>
      </c>
      <c r="B67" s="29" t="s">
        <v>42</v>
      </c>
      <c r="C67" s="30">
        <f>VLOOKUP(A67,[2]дисп!A$2:C$68,3,0)</f>
        <v>17886</v>
      </c>
      <c r="D67" s="65">
        <v>20477</v>
      </c>
      <c r="E67" s="64">
        <f t="shared" si="0"/>
        <v>0.87346779313375977</v>
      </c>
      <c r="F67" s="33">
        <f>VLOOKUP(A67,[2]дисп!A$73:D$135,4,0)</f>
        <v>4.5294055088801466</v>
      </c>
      <c r="G67" s="35"/>
      <c r="H67" s="34">
        <f>F67*VLOOKUP(A67,'[3]6Весовые коэф.'!$A$6:$G$68,7,0)</f>
        <v>4.5294055088801466</v>
      </c>
    </row>
    <row r="68" spans="1:8" s="45" customFormat="1" ht="14.25" x14ac:dyDescent="0.2">
      <c r="A68" s="66"/>
      <c r="B68" s="67" t="s">
        <v>109</v>
      </c>
      <c r="C68" s="68">
        <f>SUM(C5:C67)</f>
        <v>298026</v>
      </c>
      <c r="D68" s="68">
        <f>SUM(D5:D67)</f>
        <v>381355</v>
      </c>
      <c r="E68" s="64">
        <f>C68/D68</f>
        <v>0.78149231031453636</v>
      </c>
      <c r="F68" s="69"/>
      <c r="G68" s="70"/>
      <c r="H68" s="23"/>
    </row>
  </sheetData>
  <mergeCells count="3">
    <mergeCell ref="F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view="pageBreakPreview" zoomScaleNormal="100" zoomScaleSheetLayoutView="100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A3" sqref="A3:O3"/>
    </sheetView>
  </sheetViews>
  <sheetFormatPr defaultRowHeight="15" x14ac:dyDescent="0.25"/>
  <cols>
    <col min="1" max="1" width="7" style="9" bestFit="1" customWidth="1"/>
    <col min="2" max="2" width="29.85546875" customWidth="1"/>
    <col min="3" max="3" width="10.28515625" customWidth="1"/>
    <col min="4" max="4" width="10.140625" customWidth="1"/>
    <col min="5" max="5" width="10.85546875" customWidth="1"/>
    <col min="6" max="6" width="10.28515625" customWidth="1"/>
    <col min="7" max="7" width="9.42578125" style="58" customWidth="1"/>
    <col min="8" max="8" width="9.5703125" style="58" customWidth="1"/>
    <col min="9" max="9" width="10.7109375" style="45" customWidth="1"/>
    <col min="10" max="10" width="8.42578125" style="45" customWidth="1"/>
    <col min="11" max="11" width="10.28515625" style="19" customWidth="1"/>
    <col min="12" max="12" width="11.140625" style="20" customWidth="1"/>
    <col min="13" max="13" width="10.42578125" style="47" customWidth="1"/>
    <col min="14" max="14" width="7.28515625" style="47" customWidth="1"/>
    <col min="15" max="15" width="12" style="45" customWidth="1"/>
  </cols>
  <sheetData>
    <row r="1" spans="1:15" s="322" customFormat="1" ht="27.75" customHeight="1" x14ac:dyDescent="0.2">
      <c r="A1" s="327"/>
      <c r="C1" s="328"/>
      <c r="G1" s="329"/>
      <c r="H1" s="330"/>
      <c r="I1" s="331"/>
      <c r="J1" s="332"/>
      <c r="K1" s="331"/>
      <c r="L1" s="516" t="s">
        <v>325</v>
      </c>
      <c r="M1" s="516"/>
      <c r="N1" s="516"/>
      <c r="O1" s="516"/>
    </row>
    <row r="2" spans="1:15" ht="15" customHeight="1" x14ac:dyDescent="0.25">
      <c r="A2" s="519" t="s">
        <v>110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</row>
    <row r="3" spans="1:15" s="321" customFormat="1" ht="32.25" customHeight="1" x14ac:dyDescent="0.2">
      <c r="A3" s="520" t="s">
        <v>111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</row>
    <row r="4" spans="1:15" s="321" customFormat="1" ht="45" customHeight="1" x14ac:dyDescent="0.2">
      <c r="A4" s="533" t="s">
        <v>95</v>
      </c>
      <c r="B4" s="534" t="s">
        <v>96</v>
      </c>
      <c r="C4" s="523" t="s">
        <v>112</v>
      </c>
      <c r="D4" s="524"/>
      <c r="E4" s="523" t="s">
        <v>97</v>
      </c>
      <c r="F4" s="524"/>
      <c r="G4" s="536" t="s">
        <v>113</v>
      </c>
      <c r="H4" s="537"/>
      <c r="I4" s="529" t="s">
        <v>114</v>
      </c>
      <c r="J4" s="530"/>
      <c r="K4" s="538" t="s">
        <v>101</v>
      </c>
      <c r="L4" s="539"/>
      <c r="M4" s="517" t="s">
        <v>102</v>
      </c>
      <c r="N4" s="518"/>
      <c r="O4" s="323" t="s">
        <v>103</v>
      </c>
    </row>
    <row r="5" spans="1:15" s="321" customFormat="1" ht="18.75" customHeight="1" x14ac:dyDescent="0.2">
      <c r="A5" s="533"/>
      <c r="B5" s="535"/>
      <c r="C5" s="319" t="s">
        <v>104</v>
      </c>
      <c r="D5" s="324" t="s">
        <v>105</v>
      </c>
      <c r="E5" s="319" t="s">
        <v>104</v>
      </c>
      <c r="F5" s="324" t="s">
        <v>105</v>
      </c>
      <c r="G5" s="319" t="s">
        <v>104</v>
      </c>
      <c r="H5" s="324" t="s">
        <v>105</v>
      </c>
      <c r="I5" s="319" t="s">
        <v>104</v>
      </c>
      <c r="J5" s="324" t="s">
        <v>105</v>
      </c>
      <c r="K5" s="319" t="s">
        <v>104</v>
      </c>
      <c r="L5" s="324" t="s">
        <v>105</v>
      </c>
      <c r="M5" s="325" t="s">
        <v>104</v>
      </c>
      <c r="N5" s="326" t="s">
        <v>105</v>
      </c>
      <c r="O5" s="320" t="s">
        <v>106</v>
      </c>
    </row>
    <row r="6" spans="1:15" ht="26.25" x14ac:dyDescent="0.25">
      <c r="A6" s="28">
        <v>560002</v>
      </c>
      <c r="B6" s="29" t="s">
        <v>19</v>
      </c>
      <c r="C6" s="30">
        <f>VLOOKUP(A6,[2]пц!A$4:D$68,4,0)</f>
        <v>18665</v>
      </c>
      <c r="D6" s="30">
        <f>VLOOKUP(A6,[2]пц!A$144:D$208,4,0)</f>
        <v>1</v>
      </c>
      <c r="E6" s="30">
        <f>VLOOKUP(A6,'[2]апп-вс'!A$4:D$68,4,0)</f>
        <v>69368</v>
      </c>
      <c r="F6" s="30">
        <f>VLOOKUP(A6,'[2]апп-вс'!A$147:D$211,4,0)</f>
        <v>11</v>
      </c>
      <c r="G6" s="50">
        <f>C6/E6</f>
        <v>0.2690721946718948</v>
      </c>
      <c r="H6" s="50">
        <f>D6/F6</f>
        <v>9.0909090909090912E-2</v>
      </c>
      <c r="I6" s="34">
        <f>VLOOKUP(A6,'[2]апп-вс'!A$286:D$348,4,0)</f>
        <v>5</v>
      </c>
      <c r="J6" s="51">
        <f>VLOOKUP(A6,'[2]апп-вс'!A$353:D$415,4,0)</f>
        <v>0.5198079231692676</v>
      </c>
      <c r="K6" s="34">
        <f>I6*VLOOKUP(A6,'[3]6Весовые коэф.'!$A$6:$G$68,7,0)</f>
        <v>5</v>
      </c>
      <c r="L6" s="33">
        <f>J6*VLOOKUP(A6,'[3]6Весовые коэф.'!$A$6:$G$68,6,0)</f>
        <v>0</v>
      </c>
      <c r="M6" s="35"/>
      <c r="N6" s="36"/>
      <c r="O6" s="37">
        <f>L6+K6</f>
        <v>5</v>
      </c>
    </row>
    <row r="7" spans="1:15" ht="26.25" x14ac:dyDescent="0.25">
      <c r="A7" s="28">
        <v>560014</v>
      </c>
      <c r="B7" s="29" t="s">
        <v>30</v>
      </c>
      <c r="C7" s="30">
        <f>VLOOKUP(A7,[2]пц!A$4:D$68,4,0)</f>
        <v>6132</v>
      </c>
      <c r="D7" s="30">
        <f>VLOOKUP(A7,[2]пц!A$144:D$208,4,0)</f>
        <v>74</v>
      </c>
      <c r="E7" s="30">
        <f>VLOOKUP(A7,'[2]апп-вс'!A$4:D$68,4,0)</f>
        <v>16761</v>
      </c>
      <c r="F7" s="30">
        <f>VLOOKUP(A7,'[2]апп-вс'!A$147:D$211,4,0)</f>
        <v>356</v>
      </c>
      <c r="G7" s="50">
        <f t="shared" ref="G7:H68" si="0">C7/E7</f>
        <v>0.3658492930016109</v>
      </c>
      <c r="H7" s="50">
        <f t="shared" si="0"/>
        <v>0.20786516853932585</v>
      </c>
      <c r="I7" s="34">
        <f>VLOOKUP(A7,'[2]апп-вс'!A$286:D$348,4,0)</f>
        <v>5</v>
      </c>
      <c r="J7" s="51">
        <f>VLOOKUP(A7,'[2]апп-вс'!A$353:D$415,4,0)</f>
        <v>1.9243697478991597</v>
      </c>
      <c r="K7" s="34">
        <f>I7*VLOOKUP(A7,'[3]6Весовые коэф.'!$A$6:$G$68,7,0)</f>
        <v>4.75</v>
      </c>
      <c r="L7" s="33">
        <f>J7*VLOOKUP(A7,'[3]6Весовые коэф.'!$A$6:$G$68,6,0)</f>
        <v>9.6218487394957988E-2</v>
      </c>
      <c r="M7" s="35"/>
      <c r="N7" s="36"/>
      <c r="O7" s="37">
        <f t="shared" ref="O7:O68" si="1">L7+K7</f>
        <v>4.8462184873949576</v>
      </c>
    </row>
    <row r="8" spans="1:15" x14ac:dyDescent="0.25">
      <c r="A8" s="28">
        <v>560017</v>
      </c>
      <c r="B8" s="29" t="s">
        <v>31</v>
      </c>
      <c r="C8" s="30">
        <f>VLOOKUP(A8,[2]пц!A$4:D$68,4,0)</f>
        <v>85925</v>
      </c>
      <c r="D8" s="30">
        <f>VLOOKUP(A8,[2]пц!A$144:D$208,4,0)</f>
        <v>31</v>
      </c>
      <c r="E8" s="30">
        <f>VLOOKUP(A8,'[2]апп-вс'!A$4:D$68,4,0)</f>
        <v>322284</v>
      </c>
      <c r="F8" s="30">
        <f>VLOOKUP(A8,'[2]апп-вс'!A$147:D$211,4,0)</f>
        <v>71</v>
      </c>
      <c r="G8" s="50">
        <f t="shared" si="0"/>
        <v>0.26661267701778557</v>
      </c>
      <c r="H8" s="50">
        <f t="shared" si="0"/>
        <v>0.43661971830985913</v>
      </c>
      <c r="I8" s="34">
        <f>VLOOKUP(A8,'[2]апп-вс'!A$286:D$348,4,0)</f>
        <v>5</v>
      </c>
      <c r="J8" s="51">
        <f>VLOOKUP(A8,'[2]апп-вс'!A$353:D$415,4,0)</f>
        <v>4.6698679471788722</v>
      </c>
      <c r="K8" s="34">
        <f>I8*VLOOKUP(A8,'[3]6Весовые коэф.'!$A$6:$G$68,7,0)*0</f>
        <v>0</v>
      </c>
      <c r="L8" s="33">
        <f>J8*VLOOKUP(A8,'[3]6Весовые коэф.'!$A$6:$G$68,6,0)</f>
        <v>0</v>
      </c>
      <c r="M8" s="35">
        <v>1</v>
      </c>
      <c r="N8" s="36"/>
      <c r="O8" s="37">
        <f>L8+K8</f>
        <v>0</v>
      </c>
    </row>
    <row r="9" spans="1:15" x14ac:dyDescent="0.25">
      <c r="A9" s="28">
        <v>560019</v>
      </c>
      <c r="B9" s="29" t="s">
        <v>32</v>
      </c>
      <c r="C9" s="30">
        <f>VLOOKUP(A9,[2]пц!A$4:D$68,4,0)</f>
        <v>142602</v>
      </c>
      <c r="D9" s="30">
        <f>VLOOKUP(A9,[2]пц!A$144:D$208,4,0)</f>
        <v>25643</v>
      </c>
      <c r="E9" s="30">
        <f>VLOOKUP(A9,'[2]апп-вс'!A$4:D$68,4,0)</f>
        <v>385809</v>
      </c>
      <c r="F9" s="30">
        <f>VLOOKUP(A9,'[2]апп-вс'!A$147:D$211,4,0)</f>
        <v>41617</v>
      </c>
      <c r="G9" s="50">
        <f t="shared" si="0"/>
        <v>0.36961812710434439</v>
      </c>
      <c r="H9" s="50">
        <f t="shared" si="0"/>
        <v>0.61616647043275585</v>
      </c>
      <c r="I9" s="34">
        <f>VLOOKUP(A9,'[2]апп-вс'!A$286:D$348,4,0)</f>
        <v>5</v>
      </c>
      <c r="J9" s="51">
        <f>VLOOKUP(A9,'[2]апп-вс'!A$353:D$415,4,0)</f>
        <v>5</v>
      </c>
      <c r="K9" s="34">
        <f>I9*VLOOKUP(A9,'[3]6Весовые коэф.'!$A$6:$G$68,7,0)</f>
        <v>4.8</v>
      </c>
      <c r="L9" s="33">
        <f>J9*VLOOKUP(A9,'[3]6Весовые коэф.'!$A$6:$G$68,6,0)</f>
        <v>0.2</v>
      </c>
      <c r="M9" s="35"/>
      <c r="N9" s="36"/>
      <c r="O9" s="37">
        <f t="shared" si="1"/>
        <v>5</v>
      </c>
    </row>
    <row r="10" spans="1:15" x14ac:dyDescent="0.25">
      <c r="A10" s="28">
        <v>560021</v>
      </c>
      <c r="B10" s="29" t="s">
        <v>33</v>
      </c>
      <c r="C10" s="30">
        <f>VLOOKUP(A10,[2]пц!A$4:D$68,4,0)</f>
        <v>92930</v>
      </c>
      <c r="D10" s="30">
        <f>VLOOKUP(A10,[2]пц!A$144:D$208,4,0)</f>
        <v>271184</v>
      </c>
      <c r="E10" s="30">
        <f>VLOOKUP(A10,'[2]апп-вс'!A$4:D$68,4,0)</f>
        <v>214071</v>
      </c>
      <c r="F10" s="30">
        <f>VLOOKUP(A10,'[2]апп-вс'!A$147:D$211,4,0)</f>
        <v>473049</v>
      </c>
      <c r="G10" s="50">
        <f t="shared" si="0"/>
        <v>0.43410830985981286</v>
      </c>
      <c r="H10" s="50">
        <f t="shared" si="0"/>
        <v>0.57326830835706233</v>
      </c>
      <c r="I10" s="34">
        <f>VLOOKUP(A10,'[2]апп-вс'!A$286:D$348,4,0)</f>
        <v>5</v>
      </c>
      <c r="J10" s="51">
        <f>VLOOKUP(A10,'[2]апп-вс'!A$353:D$415,4,0)</f>
        <v>5</v>
      </c>
      <c r="K10" s="34">
        <f>I10*VLOOKUP(A10,'[3]6Весовые коэф.'!$A$6:$G$68,7,0)</f>
        <v>3</v>
      </c>
      <c r="L10" s="33">
        <f>J10*VLOOKUP(A10,'[3]6Весовые коэф.'!$A$6:$G$68,6,0)</f>
        <v>2</v>
      </c>
      <c r="M10" s="35"/>
      <c r="N10" s="36"/>
      <c r="O10" s="37">
        <f t="shared" si="1"/>
        <v>5</v>
      </c>
    </row>
    <row r="11" spans="1:15" x14ac:dyDescent="0.25">
      <c r="A11" s="28">
        <v>560022</v>
      </c>
      <c r="B11" s="29" t="s">
        <v>34</v>
      </c>
      <c r="C11" s="30">
        <f>VLOOKUP(A11,[2]пц!A$4:D$68,4,0)</f>
        <v>61098</v>
      </c>
      <c r="D11" s="30">
        <f>VLOOKUP(A11,[2]пц!A$144:D$208,4,0)</f>
        <v>144844</v>
      </c>
      <c r="E11" s="30">
        <f>VLOOKUP(A11,'[2]апп-вс'!A$4:D$68,4,0)</f>
        <v>246356</v>
      </c>
      <c r="F11" s="30">
        <f>VLOOKUP(A11,'[2]апп-вс'!A$147:D$211,4,0)</f>
        <v>244483</v>
      </c>
      <c r="G11" s="50">
        <f t="shared" si="0"/>
        <v>0.24800694929289321</v>
      </c>
      <c r="H11" s="50">
        <f t="shared" si="0"/>
        <v>0.59245019081081307</v>
      </c>
      <c r="I11" s="34">
        <f>VLOOKUP(A11,'[2]апп-вс'!A$286:D$348,4,0)</f>
        <v>5</v>
      </c>
      <c r="J11" s="51">
        <f>VLOOKUP(A11,'[2]апп-вс'!A$353:D$415,4,0)</f>
        <v>5</v>
      </c>
      <c r="K11" s="34">
        <f>I11*VLOOKUP(A11,'[3]6Весовые коэф.'!$A$6:$G$68,7,0)</f>
        <v>3.7</v>
      </c>
      <c r="L11" s="33">
        <f>J11*VLOOKUP(A11,'[3]6Весовые коэф.'!$A$6:$G$68,6,0)</f>
        <v>1.3</v>
      </c>
      <c r="M11" s="35"/>
      <c r="N11" s="36"/>
      <c r="O11" s="37">
        <f t="shared" si="1"/>
        <v>5</v>
      </c>
    </row>
    <row r="12" spans="1:15" x14ac:dyDescent="0.25">
      <c r="A12" s="28">
        <v>560024</v>
      </c>
      <c r="B12" s="29" t="s">
        <v>35</v>
      </c>
      <c r="C12" s="30">
        <f>VLOOKUP(A12,[2]пц!A$4:D$68,4,0)</f>
        <v>3194</v>
      </c>
      <c r="D12" s="30">
        <f>VLOOKUP(A12,[2]пц!A$144:D$208,4,0)</f>
        <v>362287</v>
      </c>
      <c r="E12" s="30">
        <f>VLOOKUP(A12,'[2]апп-вс'!A$4:D$68,4,0)</f>
        <v>9185</v>
      </c>
      <c r="F12" s="30">
        <f>VLOOKUP(A12,'[2]апп-вс'!A$147:D$211,4,0)</f>
        <v>704302</v>
      </c>
      <c r="G12" s="50">
        <f t="shared" si="0"/>
        <v>0.34774088187261842</v>
      </c>
      <c r="H12" s="50">
        <f t="shared" si="0"/>
        <v>0.51439155362330369</v>
      </c>
      <c r="I12" s="34">
        <f>VLOOKUP(A12,'[2]апп-вс'!A$286:D$348,4,0)</f>
        <v>5</v>
      </c>
      <c r="J12" s="51">
        <f>VLOOKUP(A12,'[2]апп-вс'!A$353:D$415,4,0)</f>
        <v>5</v>
      </c>
      <c r="K12" s="34">
        <f>I12*VLOOKUP(A12,'[3]6Весовые коэф.'!$A$6:$G$68,7,0)</f>
        <v>0.25</v>
      </c>
      <c r="L12" s="33">
        <f>J12*VLOOKUP(A12,'[3]6Весовые коэф.'!$A$6:$G$68,6,0)</f>
        <v>4.75</v>
      </c>
      <c r="M12" s="35"/>
      <c r="N12" s="36"/>
      <c r="O12" s="37">
        <f t="shared" si="1"/>
        <v>5</v>
      </c>
    </row>
    <row r="13" spans="1:15" ht="26.25" x14ac:dyDescent="0.25">
      <c r="A13" s="28">
        <v>560026</v>
      </c>
      <c r="B13" s="29" t="s">
        <v>36</v>
      </c>
      <c r="C13" s="30">
        <f>VLOOKUP(A13,[2]пц!A$4:D$68,4,0)</f>
        <v>143673</v>
      </c>
      <c r="D13" s="30">
        <f>VLOOKUP(A13,[2]пц!A$144:D$208,4,0)</f>
        <v>131690</v>
      </c>
      <c r="E13" s="30">
        <f>VLOOKUP(A13,'[2]апп-вс'!A$4:D$68,4,0)</f>
        <v>376665</v>
      </c>
      <c r="F13" s="30">
        <f>VLOOKUP(A13,'[2]апп-вс'!A$147:D$211,4,0)</f>
        <v>223744</v>
      </c>
      <c r="G13" s="50">
        <f t="shared" si="0"/>
        <v>0.38143443112580144</v>
      </c>
      <c r="H13" s="50">
        <f t="shared" si="0"/>
        <v>0.58857444221967958</v>
      </c>
      <c r="I13" s="34">
        <f>VLOOKUP(A13,'[2]апп-вс'!A$286:D$348,4,0)</f>
        <v>5</v>
      </c>
      <c r="J13" s="51">
        <f>VLOOKUP(A13,'[2]апп-вс'!A$353:D$415,4,0)</f>
        <v>5</v>
      </c>
      <c r="K13" s="34">
        <f>I13*VLOOKUP(A13,'[3]6Весовые коэф.'!$A$6:$G$68,7,0)</f>
        <v>4.1499999999999995</v>
      </c>
      <c r="L13" s="33">
        <f>J13*VLOOKUP(A13,'[3]6Весовые коэф.'!$A$6:$G$68,6,0)</f>
        <v>0.85000000000000009</v>
      </c>
      <c r="M13" s="35"/>
      <c r="N13" s="36"/>
      <c r="O13" s="37">
        <f t="shared" si="1"/>
        <v>5</v>
      </c>
    </row>
    <row r="14" spans="1:15" x14ac:dyDescent="0.25">
      <c r="A14" s="28">
        <v>560032</v>
      </c>
      <c r="B14" s="29" t="s">
        <v>37</v>
      </c>
      <c r="C14" s="30">
        <f>VLOOKUP(A14,[2]пц!A$4:D$68,4,0)</f>
        <v>23479</v>
      </c>
      <c r="D14" s="30">
        <f>VLOOKUP(A14,[2]пц!A$144:D$208,4,0)</f>
        <v>0</v>
      </c>
      <c r="E14" s="30">
        <f>VLOOKUP(A14,'[2]апп-вс'!A$4:D$68,4,0)</f>
        <v>78148</v>
      </c>
      <c r="F14" s="30">
        <f>VLOOKUP(A14,'[2]апп-вс'!A$147:D$211,4,0)</f>
        <v>0</v>
      </c>
      <c r="G14" s="50">
        <f t="shared" si="0"/>
        <v>0.30044274965450174</v>
      </c>
      <c r="H14" s="50">
        <v>0</v>
      </c>
      <c r="I14" s="34">
        <f>VLOOKUP(A14,'[2]апп-вс'!A$286:D$348,4,0)</f>
        <v>5</v>
      </c>
      <c r="J14" s="51">
        <f>VLOOKUP(A14,'[2]апп-вс'!A$353:D$415,4,0)</f>
        <v>0</v>
      </c>
      <c r="K14" s="34">
        <f>I14*VLOOKUP(A14,'[3]6Весовые коэф.'!$A$6:$G$68,7,0)</f>
        <v>5</v>
      </c>
      <c r="L14" s="33">
        <f>J14*VLOOKUP(A14,'[3]6Весовые коэф.'!$A$6:$G$68,6,0)</f>
        <v>0</v>
      </c>
      <c r="M14" s="35"/>
      <c r="N14" s="36"/>
      <c r="O14" s="37">
        <f t="shared" si="1"/>
        <v>5</v>
      </c>
    </row>
    <row r="15" spans="1:15" x14ac:dyDescent="0.25">
      <c r="A15" s="28">
        <v>560033</v>
      </c>
      <c r="B15" s="29" t="s">
        <v>38</v>
      </c>
      <c r="C15" s="30">
        <f>VLOOKUP(A15,[2]пц!A$4:D$68,4,0)</f>
        <v>52497</v>
      </c>
      <c r="D15" s="30">
        <f>VLOOKUP(A15,[2]пц!A$144:D$208,4,0)</f>
        <v>0</v>
      </c>
      <c r="E15" s="30">
        <f>VLOOKUP(A15,'[2]апп-вс'!A$4:D$68,4,0)</f>
        <v>123915</v>
      </c>
      <c r="F15" s="30">
        <f>VLOOKUP(A15,'[2]апп-вс'!A$147:D$211,4,0)</f>
        <v>1</v>
      </c>
      <c r="G15" s="50">
        <f t="shared" si="0"/>
        <v>0.42365331073719886</v>
      </c>
      <c r="H15" s="50">
        <f t="shared" si="0"/>
        <v>0</v>
      </c>
      <c r="I15" s="34">
        <f>VLOOKUP(A15,'[2]апп-вс'!A$286:D$348,4,0)</f>
        <v>5</v>
      </c>
      <c r="J15" s="51">
        <f>VLOOKUP(A15,'[2]апп-вс'!A$353:D$415,4,0)</f>
        <v>0</v>
      </c>
      <c r="K15" s="34">
        <f>I15*VLOOKUP(A15,'[3]6Весовые коэф.'!$A$6:$G$68,7,0)</f>
        <v>5</v>
      </c>
      <c r="L15" s="33">
        <f>J15*VLOOKUP(A15,'[3]6Весовые коэф.'!$A$6:$G$68,6,0)</f>
        <v>0</v>
      </c>
      <c r="M15" s="35"/>
      <c r="N15" s="36"/>
      <c r="O15" s="37">
        <f t="shared" si="1"/>
        <v>5</v>
      </c>
    </row>
    <row r="16" spans="1:15" x14ac:dyDescent="0.25">
      <c r="A16" s="28">
        <v>560034</v>
      </c>
      <c r="B16" s="29" t="s">
        <v>39</v>
      </c>
      <c r="C16" s="30">
        <f>VLOOKUP(A16,[2]пц!A$4:D$68,4,0)</f>
        <v>53609</v>
      </c>
      <c r="D16" s="30">
        <f>VLOOKUP(A16,[2]пц!A$144:D$208,4,0)</f>
        <v>1</v>
      </c>
      <c r="E16" s="30">
        <f>VLOOKUP(A16,'[2]апп-вс'!A$4:D$68,4,0)</f>
        <v>143317</v>
      </c>
      <c r="F16" s="30">
        <f>VLOOKUP(A16,'[2]апп-вс'!A$147:D$211,4,0)</f>
        <v>21</v>
      </c>
      <c r="G16" s="50">
        <f t="shared" si="0"/>
        <v>0.37405890438677897</v>
      </c>
      <c r="H16" s="50">
        <f t="shared" si="0"/>
        <v>4.7619047619047616E-2</v>
      </c>
      <c r="I16" s="34">
        <f>VLOOKUP(A16,'[2]апп-вс'!A$286:D$348,4,0)</f>
        <v>5</v>
      </c>
      <c r="J16" s="51">
        <f>VLOOKUP(A16,'[2]апп-вс'!A$353:D$415,4,0)</f>
        <v>0</v>
      </c>
      <c r="K16" s="34">
        <f>I16*VLOOKUP(A16,'[3]6Весовые коэф.'!$A$6:$G$68,7,0)</f>
        <v>5</v>
      </c>
      <c r="L16" s="33">
        <f>J16*VLOOKUP(A16,'[3]6Весовые коэф.'!$A$6:$G$68,6,0)</f>
        <v>0</v>
      </c>
      <c r="M16" s="35"/>
      <c r="N16" s="36"/>
      <c r="O16" s="37">
        <f t="shared" si="1"/>
        <v>5</v>
      </c>
    </row>
    <row r="17" spans="1:15" x14ac:dyDescent="0.25">
      <c r="A17" s="28">
        <v>560035</v>
      </c>
      <c r="B17" s="29" t="s">
        <v>40</v>
      </c>
      <c r="C17" s="30">
        <f>VLOOKUP(A17,[2]пц!A$4:D$68,4,0)</f>
        <v>932</v>
      </c>
      <c r="D17" s="30">
        <f>VLOOKUP(A17,[2]пц!A$144:D$208,4,0)</f>
        <v>149940</v>
      </c>
      <c r="E17" s="30">
        <f>VLOOKUP(A17,'[2]апп-вс'!A$4:D$68,4,0)</f>
        <v>3528</v>
      </c>
      <c r="F17" s="30">
        <f>VLOOKUP(A17,'[2]апп-вс'!A$147:D$211,4,0)</f>
        <v>266169</v>
      </c>
      <c r="G17" s="50">
        <f t="shared" si="0"/>
        <v>0.26417233560090703</v>
      </c>
      <c r="H17" s="50">
        <f t="shared" si="0"/>
        <v>0.56332630772178582</v>
      </c>
      <c r="I17" s="34">
        <f>VLOOKUP(A17,'[2]апп-вс'!A$286:D$348,4,0)</f>
        <v>5</v>
      </c>
      <c r="J17" s="51">
        <f>VLOOKUP(A17,'[2]апп-вс'!A$353:D$415,4,0)</f>
        <v>5</v>
      </c>
      <c r="K17" s="34">
        <f>I17*VLOOKUP(A17,'[3]6Весовые коэф.'!$A$6:$G$68,7,0)</f>
        <v>0.3</v>
      </c>
      <c r="L17" s="33">
        <f>J17*VLOOKUP(A17,'[3]6Весовые коэф.'!$A$6:$G$68,6,0)</f>
        <v>4.6999999999999993</v>
      </c>
      <c r="M17" s="35"/>
      <c r="N17" s="36"/>
      <c r="O17" s="37">
        <f t="shared" si="1"/>
        <v>4.9999999999999991</v>
      </c>
    </row>
    <row r="18" spans="1:15" x14ac:dyDescent="0.25">
      <c r="A18" s="28">
        <v>560036</v>
      </c>
      <c r="B18" s="29" t="s">
        <v>41</v>
      </c>
      <c r="C18" s="30">
        <f>VLOOKUP(A18,[2]пц!A$4:D$68,4,0)</f>
        <v>59953</v>
      </c>
      <c r="D18" s="30">
        <f>VLOOKUP(A18,[2]пц!A$144:D$208,4,0)</f>
        <v>59058</v>
      </c>
      <c r="E18" s="30">
        <f>VLOOKUP(A18,'[2]апп-вс'!A$4:D$68,4,0)</f>
        <v>160214</v>
      </c>
      <c r="F18" s="30">
        <f>VLOOKUP(A18,'[2]апп-вс'!A$147:D$211,4,0)</f>
        <v>110138</v>
      </c>
      <c r="G18" s="50">
        <f t="shared" si="0"/>
        <v>0.37420574980962962</v>
      </c>
      <c r="H18" s="50">
        <f t="shared" si="0"/>
        <v>0.53621819898672574</v>
      </c>
      <c r="I18" s="34">
        <f>VLOOKUP(A18,'[2]апп-вс'!A$286:D$348,4,0)</f>
        <v>5</v>
      </c>
      <c r="J18" s="51">
        <f>VLOOKUP(A18,'[2]апп-вс'!A$353:D$415,4,0)</f>
        <v>5</v>
      </c>
      <c r="K18" s="34">
        <f>I18*VLOOKUP(A18,'[3]6Весовые коэф.'!$A$6:$G$68,7,0)</f>
        <v>4.0999999999999996</v>
      </c>
      <c r="L18" s="33">
        <f>J18*VLOOKUP(A18,'[3]6Весовые коэф.'!$A$6:$G$68,6,0)</f>
        <v>0.89999999999999991</v>
      </c>
      <c r="M18" s="35"/>
      <c r="N18" s="36"/>
      <c r="O18" s="37">
        <f t="shared" si="1"/>
        <v>5</v>
      </c>
    </row>
    <row r="19" spans="1:15" x14ac:dyDescent="0.25">
      <c r="A19" s="28">
        <v>560041</v>
      </c>
      <c r="B19" s="29" t="s">
        <v>43</v>
      </c>
      <c r="C19" s="30">
        <f>VLOOKUP(A19,[2]пц!A$4:D$68,4,0)</f>
        <v>559</v>
      </c>
      <c r="D19" s="30">
        <f>VLOOKUP(A19,[2]пц!A$144:D$208,4,0)</f>
        <v>93462</v>
      </c>
      <c r="E19" s="30">
        <f>VLOOKUP(A19,'[2]апп-вс'!A$4:D$68,4,0)</f>
        <v>3193</v>
      </c>
      <c r="F19" s="30">
        <f>VLOOKUP(A19,'[2]апп-вс'!A$147:D$211,4,0)</f>
        <v>196245</v>
      </c>
      <c r="G19" s="50">
        <f t="shared" si="0"/>
        <v>0.17507046664578765</v>
      </c>
      <c r="H19" s="50">
        <f t="shared" si="0"/>
        <v>0.47625162424520368</v>
      </c>
      <c r="I19" s="34">
        <f>VLOOKUP(A19,'[2]апп-вс'!A$286:D$348,4,0)</f>
        <v>0.52238805970149294</v>
      </c>
      <c r="J19" s="51">
        <f>VLOOKUP(A19,'[2]апп-вс'!A$353:D$415,4,0)</f>
        <v>5</v>
      </c>
      <c r="K19" s="34">
        <f>I19*VLOOKUP(A19,'[3]6Весовые коэф.'!$A$6:$G$68,7,0)</f>
        <v>4.1791044776119439E-2</v>
      </c>
      <c r="L19" s="33">
        <f>J19*VLOOKUP(A19,'[3]6Весовые коэф.'!$A$6:$G$68,6,0)</f>
        <v>4.6000000000000005</v>
      </c>
      <c r="M19" s="35"/>
      <c r="N19" s="36"/>
      <c r="O19" s="37">
        <f t="shared" si="1"/>
        <v>4.6417910447761201</v>
      </c>
    </row>
    <row r="20" spans="1:15" x14ac:dyDescent="0.25">
      <c r="A20" s="28">
        <v>560043</v>
      </c>
      <c r="B20" s="29" t="s">
        <v>44</v>
      </c>
      <c r="C20" s="30">
        <f>VLOOKUP(A20,[2]пц!A$4:D$68,4,0)</f>
        <v>30103</v>
      </c>
      <c r="D20" s="30">
        <f>VLOOKUP(A20,[2]пц!A$144:D$208,4,0)</f>
        <v>31437</v>
      </c>
      <c r="E20" s="30">
        <f>VLOOKUP(A20,'[2]апп-вс'!A$4:D$68,4,0)</f>
        <v>84226</v>
      </c>
      <c r="F20" s="30">
        <f>VLOOKUP(A20,'[2]апп-вс'!A$147:D$211,4,0)</f>
        <v>50611</v>
      </c>
      <c r="G20" s="50">
        <f t="shared" si="0"/>
        <v>0.35740745138080876</v>
      </c>
      <c r="H20" s="50">
        <f t="shared" si="0"/>
        <v>0.62114955246883086</v>
      </c>
      <c r="I20" s="34">
        <f>VLOOKUP(A20,'[2]апп-вс'!A$286:D$348,4,0)</f>
        <v>5</v>
      </c>
      <c r="J20" s="51">
        <f>VLOOKUP(A20,'[2]апп-вс'!A$353:D$415,4,0)</f>
        <v>5</v>
      </c>
      <c r="K20" s="34">
        <f>I20*VLOOKUP(A20,'[3]6Весовые коэф.'!$A$6:$G$68,7,0)</f>
        <v>4</v>
      </c>
      <c r="L20" s="33">
        <f>J20*VLOOKUP(A20,'[3]6Весовые коэф.'!$A$6:$G$68,6,0)</f>
        <v>1</v>
      </c>
      <c r="M20" s="35"/>
      <c r="N20" s="36"/>
      <c r="O20" s="37">
        <f t="shared" si="1"/>
        <v>5</v>
      </c>
    </row>
    <row r="21" spans="1:15" x14ac:dyDescent="0.25">
      <c r="A21" s="28">
        <v>560045</v>
      </c>
      <c r="B21" s="29" t="s">
        <v>45</v>
      </c>
      <c r="C21" s="30">
        <f>VLOOKUP(A21,[2]пц!A$4:D$68,4,0)</f>
        <v>16586</v>
      </c>
      <c r="D21" s="30">
        <f>VLOOKUP(A21,[2]пц!A$144:D$208,4,0)</f>
        <v>32400</v>
      </c>
      <c r="E21" s="30">
        <f>VLOOKUP(A21,'[2]апп-вс'!A$4:D$68,4,0)</f>
        <v>64029</v>
      </c>
      <c r="F21" s="30">
        <f>VLOOKUP(A21,'[2]апп-вс'!A$147:D$211,4,0)</f>
        <v>65993</v>
      </c>
      <c r="G21" s="50">
        <f t="shared" si="0"/>
        <v>0.25903887301066703</v>
      </c>
      <c r="H21" s="50">
        <f t="shared" si="0"/>
        <v>0.49096116254754291</v>
      </c>
      <c r="I21" s="34">
        <f>VLOOKUP(A21,'[2]апп-вс'!A$286:D$348,4,0)</f>
        <v>5</v>
      </c>
      <c r="J21" s="51">
        <f>VLOOKUP(A21,'[2]апп-вс'!A$353:D$415,4,0)</f>
        <v>5</v>
      </c>
      <c r="K21" s="34">
        <f>I21*VLOOKUP(A21,'[3]6Весовые коэф.'!$A$6:$G$68,7,0)</f>
        <v>3.85</v>
      </c>
      <c r="L21" s="33">
        <f>J21*VLOOKUP(A21,'[3]6Весовые коэф.'!$A$6:$G$68,6,0)</f>
        <v>1.1500000000000001</v>
      </c>
      <c r="M21" s="35"/>
      <c r="N21" s="36"/>
      <c r="O21" s="37">
        <f t="shared" si="1"/>
        <v>5</v>
      </c>
    </row>
    <row r="22" spans="1:15" x14ac:dyDescent="0.25">
      <c r="A22" s="28">
        <v>560047</v>
      </c>
      <c r="B22" s="29" t="s">
        <v>46</v>
      </c>
      <c r="C22" s="30">
        <f>VLOOKUP(A22,[2]пц!A$4:D$68,4,0)</f>
        <v>27074</v>
      </c>
      <c r="D22" s="30">
        <f>VLOOKUP(A22,[2]пц!A$144:D$208,4,0)</f>
        <v>54113</v>
      </c>
      <c r="E22" s="30">
        <f>VLOOKUP(A22,'[2]апп-вс'!A$4:D$68,4,0)</f>
        <v>132694</v>
      </c>
      <c r="F22" s="30">
        <f>VLOOKUP(A22,'[2]апп-вс'!A$147:D$211,4,0)</f>
        <v>94597</v>
      </c>
      <c r="G22" s="50">
        <f t="shared" si="0"/>
        <v>0.204033339864651</v>
      </c>
      <c r="H22" s="50">
        <f t="shared" si="0"/>
        <v>0.57203716819772299</v>
      </c>
      <c r="I22" s="34">
        <f>VLOOKUP(A22,'[2]апп-вс'!A$286:D$348,4,0)</f>
        <v>2.679104477611939</v>
      </c>
      <c r="J22" s="51">
        <f>VLOOKUP(A22,'[2]апп-вс'!A$353:D$415,4,0)</f>
        <v>5</v>
      </c>
      <c r="K22" s="34">
        <f>I22*VLOOKUP(A22,'[3]6Весовые коэф.'!$A$6:$G$68,7,0)</f>
        <v>2.0897014925373125</v>
      </c>
      <c r="L22" s="33">
        <f>J22*VLOOKUP(A22,'[3]6Весовые коэф.'!$A$6:$G$68,6,0)</f>
        <v>1.1000000000000001</v>
      </c>
      <c r="M22" s="35"/>
      <c r="N22" s="36"/>
      <c r="O22" s="37">
        <f t="shared" si="1"/>
        <v>3.1897014925373126</v>
      </c>
    </row>
    <row r="23" spans="1:15" x14ac:dyDescent="0.25">
      <c r="A23" s="28">
        <v>560049</v>
      </c>
      <c r="B23" s="29" t="s">
        <v>47</v>
      </c>
      <c r="C23" s="30">
        <f>VLOOKUP(A23,[2]пц!A$4:D$68,4,0)</f>
        <v>32340</v>
      </c>
      <c r="D23" s="30">
        <f>VLOOKUP(A23,[2]пц!A$144:D$208,4,0)</f>
        <v>51202</v>
      </c>
      <c r="E23" s="30">
        <f>VLOOKUP(A23,'[2]апп-вс'!A$4:D$68,4,0)</f>
        <v>116509</v>
      </c>
      <c r="F23" s="30">
        <f>VLOOKUP(A23,'[2]апп-вс'!A$147:D$211,4,0)</f>
        <v>111701</v>
      </c>
      <c r="G23" s="50">
        <f t="shared" si="0"/>
        <v>0.27757512295187498</v>
      </c>
      <c r="H23" s="50">
        <f t="shared" si="0"/>
        <v>0.45838443702384041</v>
      </c>
      <c r="I23" s="34">
        <f>VLOOKUP(A23,'[2]апп-вс'!A$286:D$348,4,0)</f>
        <v>5</v>
      </c>
      <c r="J23" s="51">
        <f>VLOOKUP(A23,'[2]апп-вс'!A$353:D$415,4,0)</f>
        <v>4.9315726290516215</v>
      </c>
      <c r="K23" s="34">
        <f>I23*VLOOKUP(A23,'[3]6Весовые коэф.'!$A$6:$G$68,7,0)</f>
        <v>3.7</v>
      </c>
      <c r="L23" s="33">
        <f>J23*VLOOKUP(A23,'[3]6Весовые коэф.'!$A$6:$G$68,6,0)</f>
        <v>1.2822088835534216</v>
      </c>
      <c r="M23" s="35"/>
      <c r="N23" s="36"/>
      <c r="O23" s="37">
        <f t="shared" si="1"/>
        <v>4.9822088835534215</v>
      </c>
    </row>
    <row r="24" spans="1:15" x14ac:dyDescent="0.25">
      <c r="A24" s="28">
        <v>560050</v>
      </c>
      <c r="B24" s="29" t="s">
        <v>48</v>
      </c>
      <c r="C24" s="30">
        <f>VLOOKUP(A24,[2]пц!A$4:D$68,4,0)</f>
        <v>29284</v>
      </c>
      <c r="D24" s="30">
        <f>VLOOKUP(A24,[2]пц!A$144:D$208,4,0)</f>
        <v>32669</v>
      </c>
      <c r="E24" s="30">
        <f>VLOOKUP(A24,'[2]апп-вс'!A$4:D$68,4,0)</f>
        <v>92177</v>
      </c>
      <c r="F24" s="30">
        <f>VLOOKUP(A24,'[2]апп-вс'!A$147:D$211,4,0)</f>
        <v>82759</v>
      </c>
      <c r="G24" s="50">
        <f t="shared" si="0"/>
        <v>0.3176931338620263</v>
      </c>
      <c r="H24" s="50">
        <f t="shared" si="0"/>
        <v>0.39474860740221607</v>
      </c>
      <c r="I24" s="34">
        <f>VLOOKUP(A24,'[2]апп-вс'!A$286:D$348,4,0)</f>
        <v>5</v>
      </c>
      <c r="J24" s="51">
        <f>VLOOKUP(A24,'[2]апп-вс'!A$353:D$415,4,0)</f>
        <v>4.1668667466986795</v>
      </c>
      <c r="K24" s="34">
        <f>I24*VLOOKUP(A24,'[3]6Весовые коэф.'!$A$6:$G$68,7,0)</f>
        <v>3.9000000000000004</v>
      </c>
      <c r="L24" s="33">
        <f>J24*VLOOKUP(A24,'[3]6Весовые коэф.'!$A$6:$G$68,6,0)</f>
        <v>0.9167106842737095</v>
      </c>
      <c r="M24" s="35"/>
      <c r="N24" s="36"/>
      <c r="O24" s="37">
        <f t="shared" si="1"/>
        <v>4.8167106842737102</v>
      </c>
    </row>
    <row r="25" spans="1:15" x14ac:dyDescent="0.25">
      <c r="A25" s="28">
        <v>560051</v>
      </c>
      <c r="B25" s="29" t="s">
        <v>49</v>
      </c>
      <c r="C25" s="30">
        <f>VLOOKUP(A25,[2]пц!A$4:D$68,4,0)</f>
        <v>34834</v>
      </c>
      <c r="D25" s="30">
        <f>VLOOKUP(A25,[2]пц!A$144:D$208,4,0)</f>
        <v>41797</v>
      </c>
      <c r="E25" s="30">
        <f>VLOOKUP(A25,'[2]апп-вс'!A$4:D$68,4,0)</f>
        <v>173993</v>
      </c>
      <c r="F25" s="30">
        <f>VLOOKUP(A25,'[2]апп-вс'!A$147:D$211,4,0)</f>
        <v>73458</v>
      </c>
      <c r="G25" s="50">
        <f t="shared" si="0"/>
        <v>0.2002034564608921</v>
      </c>
      <c r="H25" s="50">
        <f t="shared" si="0"/>
        <v>0.56899180484086143</v>
      </c>
      <c r="I25" s="34">
        <f>VLOOKUP(A25,'[2]апп-вс'!A$286:D$348,4,0)</f>
        <v>2.3955223880597005</v>
      </c>
      <c r="J25" s="51">
        <f>VLOOKUP(A25,'[2]апп-вс'!A$353:D$415,4,0)</f>
        <v>5</v>
      </c>
      <c r="K25" s="34">
        <f>I25*VLOOKUP(A25,'[3]6Весовые коэф.'!$A$6:$G$68,7,0)</f>
        <v>1.8685074626865665</v>
      </c>
      <c r="L25" s="33">
        <f>J25*VLOOKUP(A25,'[3]6Весовые коэф.'!$A$6:$G$68,6,0)</f>
        <v>1.1000000000000001</v>
      </c>
      <c r="M25" s="35"/>
      <c r="N25" s="36"/>
      <c r="O25" s="37">
        <f t="shared" si="1"/>
        <v>2.9685074626865666</v>
      </c>
    </row>
    <row r="26" spans="1:15" x14ac:dyDescent="0.25">
      <c r="A26" s="28">
        <v>560052</v>
      </c>
      <c r="B26" s="29" t="s">
        <v>50</v>
      </c>
      <c r="C26" s="30">
        <f>VLOOKUP(A26,[2]пц!A$4:D$68,4,0)</f>
        <v>20325</v>
      </c>
      <c r="D26" s="30">
        <f>VLOOKUP(A26,[2]пц!A$144:D$208,4,0)</f>
        <v>26169</v>
      </c>
      <c r="E26" s="30">
        <f>VLOOKUP(A26,'[2]апп-вс'!A$4:D$68,4,0)</f>
        <v>62614</v>
      </c>
      <c r="F26" s="30">
        <f>VLOOKUP(A26,'[2]апп-вс'!A$147:D$211,4,0)</f>
        <v>42358</v>
      </c>
      <c r="G26" s="50">
        <f t="shared" si="0"/>
        <v>0.32460791516274318</v>
      </c>
      <c r="H26" s="50">
        <f t="shared" si="0"/>
        <v>0.6178053732470844</v>
      </c>
      <c r="I26" s="34">
        <f>VLOOKUP(A26,'[2]апп-вс'!A$286:D$348,4,0)</f>
        <v>5</v>
      </c>
      <c r="J26" s="51">
        <f>VLOOKUP(A26,'[2]апп-вс'!A$353:D$415,4,0)</f>
        <v>5</v>
      </c>
      <c r="K26" s="34">
        <f>I26*VLOOKUP(A26,'[3]6Весовые коэф.'!$A$6:$G$68,7,0)</f>
        <v>3.8</v>
      </c>
      <c r="L26" s="33">
        <f>J26*VLOOKUP(A26,'[3]6Весовые коэф.'!$A$6:$G$68,6,0)</f>
        <v>1.2</v>
      </c>
      <c r="M26" s="35"/>
      <c r="N26" s="36"/>
      <c r="O26" s="37">
        <f t="shared" si="1"/>
        <v>5</v>
      </c>
    </row>
    <row r="27" spans="1:15" x14ac:dyDescent="0.25">
      <c r="A27" s="28">
        <v>560053</v>
      </c>
      <c r="B27" s="29" t="s">
        <v>51</v>
      </c>
      <c r="C27" s="30">
        <f>VLOOKUP(A27,[2]пц!A$4:D$68,4,0)</f>
        <v>20770</v>
      </c>
      <c r="D27" s="30">
        <f>VLOOKUP(A27,[2]пц!A$144:D$208,4,0)</f>
        <v>21383</v>
      </c>
      <c r="E27" s="30">
        <f>VLOOKUP(A27,'[2]апп-вс'!A$4:D$68,4,0)</f>
        <v>48841</v>
      </c>
      <c r="F27" s="30">
        <f>VLOOKUP(A27,'[2]апп-вс'!A$147:D$211,4,0)</f>
        <v>35010</v>
      </c>
      <c r="G27" s="50">
        <f t="shared" si="0"/>
        <v>0.42525746811080856</v>
      </c>
      <c r="H27" s="50">
        <f t="shared" si="0"/>
        <v>0.61076835189945733</v>
      </c>
      <c r="I27" s="34">
        <f>VLOOKUP(A27,'[2]апп-вс'!A$286:D$348,4,0)</f>
        <v>5</v>
      </c>
      <c r="J27" s="51">
        <f>VLOOKUP(A27,'[2]апп-вс'!A$353:D$415,4,0)</f>
        <v>5</v>
      </c>
      <c r="K27" s="34">
        <f>I27*VLOOKUP(A27,'[3]6Весовые коэф.'!$A$6:$G$68,7,0)</f>
        <v>3.85</v>
      </c>
      <c r="L27" s="33">
        <f>J27*VLOOKUP(A27,'[3]6Весовые коэф.'!$A$6:$G$68,6,0)</f>
        <v>1.1500000000000001</v>
      </c>
      <c r="M27" s="35"/>
      <c r="N27" s="36"/>
      <c r="O27" s="37">
        <f t="shared" si="1"/>
        <v>5</v>
      </c>
    </row>
    <row r="28" spans="1:15" x14ac:dyDescent="0.25">
      <c r="A28" s="28">
        <v>560054</v>
      </c>
      <c r="B28" s="29" t="s">
        <v>52</v>
      </c>
      <c r="C28" s="30">
        <f>VLOOKUP(A28,[2]пц!A$4:D$68,4,0)</f>
        <v>14316</v>
      </c>
      <c r="D28" s="30">
        <f>VLOOKUP(A28,[2]пц!A$144:D$208,4,0)</f>
        <v>23965</v>
      </c>
      <c r="E28" s="30">
        <f>VLOOKUP(A28,'[2]апп-вс'!A$4:D$68,4,0)</f>
        <v>49702</v>
      </c>
      <c r="F28" s="30">
        <f>VLOOKUP(A28,'[2]апп-вс'!A$147:D$211,4,0)</f>
        <v>47636</v>
      </c>
      <c r="G28" s="50">
        <f t="shared" si="0"/>
        <v>0.28803669872439741</v>
      </c>
      <c r="H28" s="50">
        <f t="shared" si="0"/>
        <v>0.50308590141909482</v>
      </c>
      <c r="I28" s="34">
        <f>VLOOKUP(A28,'[2]апп-вс'!A$286:D$348,4,0)</f>
        <v>5</v>
      </c>
      <c r="J28" s="51">
        <f>VLOOKUP(A28,'[2]апп-вс'!A$353:D$415,4,0)</f>
        <v>5</v>
      </c>
      <c r="K28" s="34">
        <f>I28*VLOOKUP(A28,'[3]6Весовые коэф.'!$A$6:$G$68,7,0)</f>
        <v>3.75</v>
      </c>
      <c r="L28" s="33">
        <f>J28*VLOOKUP(A28,'[3]6Весовые коэф.'!$A$6:$G$68,6,0)</f>
        <v>1.25</v>
      </c>
      <c r="M28" s="35"/>
      <c r="N28" s="36"/>
      <c r="O28" s="37">
        <f t="shared" si="1"/>
        <v>5</v>
      </c>
    </row>
    <row r="29" spans="1:15" x14ac:dyDescent="0.25">
      <c r="A29" s="28">
        <v>560055</v>
      </c>
      <c r="B29" s="29" t="s">
        <v>53</v>
      </c>
      <c r="C29" s="30">
        <f>VLOOKUP(A29,[2]пц!A$4:D$68,4,0)</f>
        <v>17722</v>
      </c>
      <c r="D29" s="30">
        <f>VLOOKUP(A29,[2]пц!A$144:D$208,4,0)</f>
        <v>22194</v>
      </c>
      <c r="E29" s="30">
        <f>VLOOKUP(A29,'[2]апп-вс'!A$4:D$68,4,0)</f>
        <v>41719</v>
      </c>
      <c r="F29" s="30">
        <f>VLOOKUP(A29,'[2]апп-вс'!A$147:D$211,4,0)</f>
        <v>32533</v>
      </c>
      <c r="G29" s="50">
        <f t="shared" si="0"/>
        <v>0.42479445816055034</v>
      </c>
      <c r="H29" s="50">
        <f t="shared" si="0"/>
        <v>0.68219961270094975</v>
      </c>
      <c r="I29" s="34">
        <f>VLOOKUP(A29,'[2]апп-вс'!A$286:D$348,4,0)</f>
        <v>5</v>
      </c>
      <c r="J29" s="51">
        <f>VLOOKUP(A29,'[2]апп-вс'!A$353:D$415,4,0)</f>
        <v>5</v>
      </c>
      <c r="K29" s="34">
        <f>I29*VLOOKUP(A29,'[3]6Весовые коэф.'!$A$6:$G$68,7,0)</f>
        <v>4</v>
      </c>
      <c r="L29" s="33">
        <f>J29*VLOOKUP(A29,'[3]6Весовые коэф.'!$A$6:$G$68,6,0)</f>
        <v>1</v>
      </c>
      <c r="M29" s="35"/>
      <c r="N29" s="36"/>
      <c r="O29" s="37">
        <f t="shared" si="1"/>
        <v>5</v>
      </c>
    </row>
    <row r="30" spans="1:15" x14ac:dyDescent="0.25">
      <c r="A30" s="28">
        <v>560056</v>
      </c>
      <c r="B30" s="29" t="s">
        <v>54</v>
      </c>
      <c r="C30" s="30">
        <f>VLOOKUP(A30,[2]пц!A$4:D$68,4,0)</f>
        <v>15328</v>
      </c>
      <c r="D30" s="30">
        <f>VLOOKUP(A30,[2]пц!A$144:D$208,4,0)</f>
        <v>20765</v>
      </c>
      <c r="E30" s="30">
        <f>VLOOKUP(A30,'[2]апп-вс'!A$4:D$68,4,0)</f>
        <v>91201</v>
      </c>
      <c r="F30" s="30">
        <f>VLOOKUP(A30,'[2]апп-вс'!A$147:D$211,4,0)</f>
        <v>33625</v>
      </c>
      <c r="G30" s="50">
        <f t="shared" si="0"/>
        <v>0.16806833258407256</v>
      </c>
      <c r="H30" s="50">
        <f t="shared" si="0"/>
        <v>0.61754646840148697</v>
      </c>
      <c r="I30" s="34">
        <f>VLOOKUP(A30,'[2]апп-вс'!A$286:D$348,4,0)</f>
        <v>0</v>
      </c>
      <c r="J30" s="51">
        <f>VLOOKUP(A30,'[2]апп-вс'!A$353:D$415,4,0)</f>
        <v>5</v>
      </c>
      <c r="K30" s="34">
        <f>I30*VLOOKUP(A30,'[3]6Весовые коэф.'!$A$6:$G$68,7,0)</f>
        <v>0</v>
      </c>
      <c r="L30" s="33">
        <f>J30*VLOOKUP(A30,'[3]6Весовые коэф.'!$A$6:$G$68,6,0)</f>
        <v>0.89999999999999991</v>
      </c>
      <c r="M30" s="35"/>
      <c r="N30" s="36"/>
      <c r="O30" s="37">
        <f t="shared" si="1"/>
        <v>0.89999999999999991</v>
      </c>
    </row>
    <row r="31" spans="1:15" x14ac:dyDescent="0.25">
      <c r="A31" s="28">
        <v>560057</v>
      </c>
      <c r="B31" s="29" t="s">
        <v>55</v>
      </c>
      <c r="C31" s="30">
        <f>VLOOKUP(A31,[2]пц!A$4:D$68,4,0)</f>
        <v>16070</v>
      </c>
      <c r="D31" s="30">
        <f>VLOOKUP(A31,[2]пц!A$144:D$208,4,0)</f>
        <v>21970</v>
      </c>
      <c r="E31" s="30">
        <f>VLOOKUP(A31,'[2]апп-вс'!A$4:D$68,4,0)</f>
        <v>60667</v>
      </c>
      <c r="F31" s="30">
        <f>VLOOKUP(A31,'[2]апп-вс'!A$147:D$211,4,0)</f>
        <v>37367</v>
      </c>
      <c r="G31" s="50">
        <f t="shared" si="0"/>
        <v>0.26488865445794252</v>
      </c>
      <c r="H31" s="50">
        <f t="shared" si="0"/>
        <v>0.58795193620039077</v>
      </c>
      <c r="I31" s="34">
        <f>VLOOKUP(A31,'[2]апп-вс'!A$286:D$348,4,0)</f>
        <v>5</v>
      </c>
      <c r="J31" s="51">
        <f>VLOOKUP(A31,'[2]апп-вс'!A$353:D$415,4,0)</f>
        <v>5</v>
      </c>
      <c r="K31" s="34">
        <f>I31*VLOOKUP(A31,'[3]6Весовые коэф.'!$A$6:$G$68,7,0)</f>
        <v>3.95</v>
      </c>
      <c r="L31" s="33">
        <f>J31*VLOOKUP(A31,'[3]6Весовые коэф.'!$A$6:$G$68,6,0)</f>
        <v>1.05</v>
      </c>
      <c r="M31" s="35"/>
      <c r="N31" s="36"/>
      <c r="O31" s="37">
        <f t="shared" si="1"/>
        <v>5</v>
      </c>
    </row>
    <row r="32" spans="1:15" x14ac:dyDescent="0.25">
      <c r="A32" s="28">
        <v>560058</v>
      </c>
      <c r="B32" s="29" t="s">
        <v>56</v>
      </c>
      <c r="C32" s="30">
        <f>VLOOKUP(A32,[2]пц!A$4:D$68,4,0)</f>
        <v>35908</v>
      </c>
      <c r="D32" s="30">
        <f>VLOOKUP(A32,[2]пц!A$144:D$208,4,0)</f>
        <v>54891</v>
      </c>
      <c r="E32" s="30">
        <f>VLOOKUP(A32,'[2]апп-вс'!A$4:D$68,4,0)</f>
        <v>103363</v>
      </c>
      <c r="F32" s="30">
        <f>VLOOKUP(A32,'[2]апп-вс'!A$147:D$211,4,0)</f>
        <v>90606</v>
      </c>
      <c r="G32" s="50">
        <f t="shared" si="0"/>
        <v>0.34739703762468194</v>
      </c>
      <c r="H32" s="50">
        <f t="shared" si="0"/>
        <v>0.60582080656910142</v>
      </c>
      <c r="I32" s="34">
        <f>VLOOKUP(A32,'[2]апп-вс'!A$286:D$348,4,0)</f>
        <v>5</v>
      </c>
      <c r="J32" s="51">
        <f>VLOOKUP(A32,'[2]апп-вс'!A$353:D$415,4,0)</f>
        <v>5</v>
      </c>
      <c r="K32" s="34">
        <f>I32*VLOOKUP(A32,'[3]6Весовые коэф.'!$A$6:$G$68,7,0)</f>
        <v>3.9000000000000004</v>
      </c>
      <c r="L32" s="33">
        <f>J32*VLOOKUP(A32,'[3]6Весовые коэф.'!$A$6:$G$68,6,0)</f>
        <v>1.1000000000000001</v>
      </c>
      <c r="M32" s="35"/>
      <c r="N32" s="36"/>
      <c r="O32" s="37">
        <f t="shared" si="1"/>
        <v>5</v>
      </c>
    </row>
    <row r="33" spans="1:15" x14ac:dyDescent="0.25">
      <c r="A33" s="28">
        <v>560059</v>
      </c>
      <c r="B33" s="29" t="s">
        <v>57</v>
      </c>
      <c r="C33" s="30">
        <f>VLOOKUP(A33,[2]пц!A$4:D$68,4,0)</f>
        <v>11303</v>
      </c>
      <c r="D33" s="30">
        <f>VLOOKUP(A33,[2]пц!A$144:D$208,4,0)</f>
        <v>15222</v>
      </c>
      <c r="E33" s="30">
        <f>VLOOKUP(A33,'[2]апп-вс'!A$4:D$68,4,0)</f>
        <v>34602</v>
      </c>
      <c r="F33" s="30">
        <f>VLOOKUP(A33,'[2]апп-вс'!A$147:D$211,4,0)</f>
        <v>27514</v>
      </c>
      <c r="G33" s="50">
        <f t="shared" si="0"/>
        <v>0.32665741864632103</v>
      </c>
      <c r="H33" s="50">
        <f t="shared" si="0"/>
        <v>0.55324562041142689</v>
      </c>
      <c r="I33" s="34">
        <f>VLOOKUP(A33,'[2]апп-вс'!A$286:D$348,4,0)</f>
        <v>5</v>
      </c>
      <c r="J33" s="51">
        <f>VLOOKUP(A33,'[2]апп-вс'!A$353:D$415,4,0)</f>
        <v>5</v>
      </c>
      <c r="K33" s="34">
        <f>I33*VLOOKUP(A33,'[3]6Весовые коэф.'!$A$6:$G$68,7,0)</f>
        <v>4</v>
      </c>
      <c r="L33" s="33">
        <f>J33*VLOOKUP(A33,'[3]6Весовые коэф.'!$A$6:$G$68,6,0)</f>
        <v>1</v>
      </c>
      <c r="M33" s="35"/>
      <c r="N33" s="36"/>
      <c r="O33" s="37">
        <f t="shared" si="1"/>
        <v>5</v>
      </c>
    </row>
    <row r="34" spans="1:15" x14ac:dyDescent="0.25">
      <c r="A34" s="28">
        <v>560060</v>
      </c>
      <c r="B34" s="29" t="s">
        <v>58</v>
      </c>
      <c r="C34" s="30">
        <f>VLOOKUP(A34,[2]пц!A$4:D$68,4,0)</f>
        <v>17892</v>
      </c>
      <c r="D34" s="30">
        <f>VLOOKUP(A34,[2]пц!A$144:D$208,4,0)</f>
        <v>29549</v>
      </c>
      <c r="E34" s="30">
        <f>VLOOKUP(A34,'[2]апп-вс'!A$4:D$68,4,0)</f>
        <v>44447</v>
      </c>
      <c r="F34" s="30">
        <f>VLOOKUP(A34,'[2]апп-вс'!A$147:D$211,4,0)</f>
        <v>45893</v>
      </c>
      <c r="G34" s="50">
        <f t="shared" si="0"/>
        <v>0.40254685355592051</v>
      </c>
      <c r="H34" s="50">
        <f t="shared" si="0"/>
        <v>0.64386725644433795</v>
      </c>
      <c r="I34" s="34">
        <f>VLOOKUP(A34,'[2]апп-вс'!A$286:D$348,4,0)</f>
        <v>5</v>
      </c>
      <c r="J34" s="51">
        <f>VLOOKUP(A34,'[2]апп-вс'!A$353:D$415,4,0)</f>
        <v>5</v>
      </c>
      <c r="K34" s="34">
        <f>I34*VLOOKUP(A34,'[3]6Весовые коэф.'!$A$6:$G$68,7,0)</f>
        <v>3.85</v>
      </c>
      <c r="L34" s="33">
        <f>J34*VLOOKUP(A34,'[3]6Весовые коэф.'!$A$6:$G$68,6,0)</f>
        <v>1.1500000000000001</v>
      </c>
      <c r="M34" s="35"/>
      <c r="N34" s="36"/>
      <c r="O34" s="37">
        <f t="shared" si="1"/>
        <v>5</v>
      </c>
    </row>
    <row r="35" spans="1:15" x14ac:dyDescent="0.25">
      <c r="A35" s="28">
        <v>560061</v>
      </c>
      <c r="B35" s="29" t="s">
        <v>59</v>
      </c>
      <c r="C35" s="30">
        <f>VLOOKUP(A35,[2]пц!A$4:D$68,4,0)</f>
        <v>20205</v>
      </c>
      <c r="D35" s="30">
        <f>VLOOKUP(A35,[2]пц!A$144:D$208,4,0)</f>
        <v>30083</v>
      </c>
      <c r="E35" s="30">
        <f>VLOOKUP(A35,'[2]апп-вс'!A$4:D$68,4,0)</f>
        <v>50622</v>
      </c>
      <c r="F35" s="30">
        <f>VLOOKUP(A35,'[2]апп-вс'!A$147:D$211,4,0)</f>
        <v>48455</v>
      </c>
      <c r="G35" s="50">
        <f t="shared" si="0"/>
        <v>0.3991347635415432</v>
      </c>
      <c r="H35" s="50">
        <f t="shared" si="0"/>
        <v>0.6208440821380663</v>
      </c>
      <c r="I35" s="34">
        <f>VLOOKUP(A35,'[2]апп-вс'!A$286:D$348,4,0)</f>
        <v>5</v>
      </c>
      <c r="J35" s="51">
        <f>VLOOKUP(A35,'[2]апп-вс'!A$353:D$415,4,0)</f>
        <v>5</v>
      </c>
      <c r="K35" s="34">
        <f>I35*VLOOKUP(A35,'[3]6Весовые коэф.'!$A$6:$G$68,7,0)</f>
        <v>3.9000000000000004</v>
      </c>
      <c r="L35" s="33">
        <f>J35*VLOOKUP(A35,'[3]6Весовые коэф.'!$A$6:$G$68,6,0)</f>
        <v>1.1000000000000001</v>
      </c>
      <c r="M35" s="35"/>
      <c r="N35" s="36"/>
      <c r="O35" s="37">
        <f t="shared" si="1"/>
        <v>5</v>
      </c>
    </row>
    <row r="36" spans="1:15" x14ac:dyDescent="0.25">
      <c r="A36" s="28">
        <v>560062</v>
      </c>
      <c r="B36" s="29" t="s">
        <v>60</v>
      </c>
      <c r="C36" s="30">
        <f>VLOOKUP(A36,[2]пц!A$4:D$68,4,0)</f>
        <v>10001</v>
      </c>
      <c r="D36" s="30">
        <f>VLOOKUP(A36,[2]пц!A$144:D$208,4,0)</f>
        <v>11400</v>
      </c>
      <c r="E36" s="30">
        <f>VLOOKUP(A36,'[2]апп-вс'!A$4:D$68,4,0)</f>
        <v>30309</v>
      </c>
      <c r="F36" s="30">
        <f>VLOOKUP(A36,'[2]апп-вс'!A$147:D$211,4,0)</f>
        <v>20202</v>
      </c>
      <c r="G36" s="50">
        <f t="shared" si="0"/>
        <v>0.32996799630472795</v>
      </c>
      <c r="H36" s="50">
        <f t="shared" si="0"/>
        <v>0.5643005643005643</v>
      </c>
      <c r="I36" s="34">
        <f>VLOOKUP(A36,'[2]апп-вс'!A$286:D$348,4,0)</f>
        <v>5</v>
      </c>
      <c r="J36" s="51">
        <f>VLOOKUP(A36,'[2]апп-вс'!A$353:D$415,4,0)</f>
        <v>5</v>
      </c>
      <c r="K36" s="34">
        <f>I36*VLOOKUP(A36,'[3]6Весовые коэф.'!$A$6:$G$68,7,0)</f>
        <v>4</v>
      </c>
      <c r="L36" s="33">
        <f>J36*VLOOKUP(A36,'[3]6Весовые коэф.'!$A$6:$G$68,6,0)</f>
        <v>1</v>
      </c>
      <c r="M36" s="35"/>
      <c r="N36" s="36"/>
      <c r="O36" s="37">
        <f t="shared" si="1"/>
        <v>5</v>
      </c>
    </row>
    <row r="37" spans="1:15" x14ac:dyDescent="0.25">
      <c r="A37" s="28">
        <v>560063</v>
      </c>
      <c r="B37" s="29" t="s">
        <v>61</v>
      </c>
      <c r="C37" s="30">
        <f>VLOOKUP(A37,[2]пц!A$4:D$68,4,0)</f>
        <v>19601</v>
      </c>
      <c r="D37" s="30">
        <f>VLOOKUP(A37,[2]пц!A$144:D$208,4,0)</f>
        <v>24876</v>
      </c>
      <c r="E37" s="30">
        <f>VLOOKUP(A37,'[2]апп-вс'!A$4:D$68,4,0)</f>
        <v>48255</v>
      </c>
      <c r="F37" s="30">
        <f>VLOOKUP(A37,'[2]апп-вс'!A$147:D$211,4,0)</f>
        <v>41306</v>
      </c>
      <c r="G37" s="50">
        <f t="shared" si="0"/>
        <v>0.40619624909335822</v>
      </c>
      <c r="H37" s="50">
        <f t="shared" si="0"/>
        <v>0.60223696315305286</v>
      </c>
      <c r="I37" s="34">
        <f>VLOOKUP(A37,'[2]апп-вс'!A$286:D$348,4,0)</f>
        <v>5</v>
      </c>
      <c r="J37" s="51">
        <f>VLOOKUP(A37,'[2]апп-вс'!A$353:D$415,4,0)</f>
        <v>5</v>
      </c>
      <c r="K37" s="34">
        <f>I37*VLOOKUP(A37,'[3]6Весовые коэф.'!$A$6:$G$68,7,0)</f>
        <v>3.85</v>
      </c>
      <c r="L37" s="33">
        <f>J37*VLOOKUP(A37,'[3]6Весовые коэф.'!$A$6:$G$68,6,0)</f>
        <v>1.1500000000000001</v>
      </c>
      <c r="M37" s="35"/>
      <c r="N37" s="36"/>
      <c r="O37" s="37">
        <f t="shared" si="1"/>
        <v>5</v>
      </c>
    </row>
    <row r="38" spans="1:15" x14ac:dyDescent="0.25">
      <c r="A38" s="28">
        <v>560064</v>
      </c>
      <c r="B38" s="29" t="s">
        <v>62</v>
      </c>
      <c r="C38" s="30">
        <f>VLOOKUP(A38,[2]пц!A$4:D$68,4,0)</f>
        <v>71406</v>
      </c>
      <c r="D38" s="30">
        <f>VLOOKUP(A38,[2]пц!A$144:D$208,4,0)</f>
        <v>87567</v>
      </c>
      <c r="E38" s="30">
        <f>VLOOKUP(A38,'[2]апп-вс'!A$4:D$68,4,0)</f>
        <v>151026</v>
      </c>
      <c r="F38" s="30">
        <f>VLOOKUP(A38,'[2]апп-вс'!A$147:D$211,4,0)</f>
        <v>126112</v>
      </c>
      <c r="G38" s="50">
        <f t="shared" si="0"/>
        <v>0.47280600691271701</v>
      </c>
      <c r="H38" s="50">
        <f t="shared" si="0"/>
        <v>0.69435898249175332</v>
      </c>
      <c r="I38" s="34">
        <f>VLOOKUP(A38,'[2]апп-вс'!A$286:D$348,4,0)</f>
        <v>5</v>
      </c>
      <c r="J38" s="51">
        <f>VLOOKUP(A38,'[2]апп-вс'!A$353:D$415,4,0)</f>
        <v>5</v>
      </c>
      <c r="K38" s="34">
        <f>I38*VLOOKUP(A38,'[3]6Весовые коэф.'!$A$6:$G$68,7,0)</f>
        <v>3.85</v>
      </c>
      <c r="L38" s="33">
        <f>J38*VLOOKUP(A38,'[3]6Весовые коэф.'!$A$6:$G$68,6,0)</f>
        <v>1.1500000000000001</v>
      </c>
      <c r="M38" s="35"/>
      <c r="N38" s="36"/>
      <c r="O38" s="37">
        <f t="shared" si="1"/>
        <v>5</v>
      </c>
    </row>
    <row r="39" spans="1:15" x14ac:dyDescent="0.25">
      <c r="A39" s="28">
        <v>560065</v>
      </c>
      <c r="B39" s="29" t="s">
        <v>63</v>
      </c>
      <c r="C39" s="30">
        <f>VLOOKUP(A39,[2]пц!A$4:D$68,4,0)</f>
        <v>31308</v>
      </c>
      <c r="D39" s="30">
        <f>VLOOKUP(A39,[2]пц!A$144:D$208,4,0)</f>
        <v>29020</v>
      </c>
      <c r="E39" s="30">
        <f>VLOOKUP(A39,'[2]апп-вс'!A$4:D$68,4,0)</f>
        <v>76622</v>
      </c>
      <c r="F39" s="30">
        <f>VLOOKUP(A39,'[2]апп-вс'!A$147:D$211,4,0)</f>
        <v>41458</v>
      </c>
      <c r="G39" s="50">
        <f t="shared" si="0"/>
        <v>0.4086032732113492</v>
      </c>
      <c r="H39" s="50">
        <f t="shared" si="0"/>
        <v>0.6999855275218293</v>
      </c>
      <c r="I39" s="34">
        <f>VLOOKUP(A39,'[2]апп-вс'!A$286:D$348,4,0)</f>
        <v>5</v>
      </c>
      <c r="J39" s="51">
        <f>VLOOKUP(A39,'[2]апп-вс'!A$353:D$415,4,0)</f>
        <v>5</v>
      </c>
      <c r="K39" s="34">
        <f>I39*VLOOKUP(A39,'[3]6Весовые коэф.'!$A$6:$G$68,7,0)</f>
        <v>4.0500000000000007</v>
      </c>
      <c r="L39" s="33">
        <f>J39*VLOOKUP(A39,'[3]6Весовые коэф.'!$A$6:$G$68,6,0)</f>
        <v>0.95</v>
      </c>
      <c r="M39" s="35"/>
      <c r="N39" s="36"/>
      <c r="O39" s="37">
        <f t="shared" si="1"/>
        <v>5.0000000000000009</v>
      </c>
    </row>
    <row r="40" spans="1:15" x14ac:dyDescent="0.25">
      <c r="A40" s="28">
        <v>560066</v>
      </c>
      <c r="B40" s="29" t="s">
        <v>64</v>
      </c>
      <c r="C40" s="30">
        <f>VLOOKUP(A40,[2]пц!A$4:D$68,4,0)</f>
        <v>11293</v>
      </c>
      <c r="D40" s="30">
        <f>VLOOKUP(A40,[2]пц!A$144:D$208,4,0)</f>
        <v>15772</v>
      </c>
      <c r="E40" s="30">
        <f>VLOOKUP(A40,'[2]апп-вс'!A$4:D$68,4,0)</f>
        <v>47743</v>
      </c>
      <c r="F40" s="30">
        <f>VLOOKUP(A40,'[2]апп-вс'!A$147:D$211,4,0)</f>
        <v>25241</v>
      </c>
      <c r="G40" s="50">
        <f t="shared" si="0"/>
        <v>0.23653729342521418</v>
      </c>
      <c r="H40" s="50">
        <f t="shared" si="0"/>
        <v>0.62485638445386471</v>
      </c>
      <c r="I40" s="34">
        <f>VLOOKUP(A40,'[2]апп-вс'!A$286:D$348,4,0)</f>
        <v>5</v>
      </c>
      <c r="J40" s="51">
        <f>VLOOKUP(A40,'[2]апп-вс'!A$353:D$415,4,0)</f>
        <v>5</v>
      </c>
      <c r="K40" s="34">
        <f>I40*VLOOKUP(A40,'[3]6Весовые коэф.'!$A$6:$G$68,7,0)</f>
        <v>4</v>
      </c>
      <c r="L40" s="33">
        <f>J40*VLOOKUP(A40,'[3]6Весовые коэф.'!$A$6:$G$68,6,0)</f>
        <v>1</v>
      </c>
      <c r="M40" s="35"/>
      <c r="N40" s="36"/>
      <c r="O40" s="37">
        <f t="shared" si="1"/>
        <v>5</v>
      </c>
    </row>
    <row r="41" spans="1:15" x14ac:dyDescent="0.25">
      <c r="A41" s="28">
        <v>560067</v>
      </c>
      <c r="B41" s="29" t="s">
        <v>65</v>
      </c>
      <c r="C41" s="30">
        <f>VLOOKUP(A41,[2]пц!A$4:D$68,4,0)</f>
        <v>18260</v>
      </c>
      <c r="D41" s="30">
        <f>VLOOKUP(A41,[2]пц!A$144:D$208,4,0)</f>
        <v>41773</v>
      </c>
      <c r="E41" s="30">
        <f>VLOOKUP(A41,'[2]апп-вс'!A$4:D$68,4,0)</f>
        <v>62719</v>
      </c>
      <c r="F41" s="30">
        <f>VLOOKUP(A41,'[2]апп-вс'!A$147:D$211,4,0)</f>
        <v>68021</v>
      </c>
      <c r="G41" s="50">
        <f t="shared" si="0"/>
        <v>0.29113984597968717</v>
      </c>
      <c r="H41" s="50">
        <f t="shared" si="0"/>
        <v>0.61411916908013697</v>
      </c>
      <c r="I41" s="34">
        <f>VLOOKUP(A41,'[2]апп-вс'!A$286:D$348,4,0)</f>
        <v>5</v>
      </c>
      <c r="J41" s="51">
        <f>VLOOKUP(A41,'[2]апп-вс'!A$353:D$415,4,0)</f>
        <v>5</v>
      </c>
      <c r="K41" s="34">
        <f>I41*VLOOKUP(A41,'[3]6Весовые коэф.'!$A$6:$G$68,7,0)</f>
        <v>3.8</v>
      </c>
      <c r="L41" s="33">
        <f>J41*VLOOKUP(A41,'[3]6Весовые коэф.'!$A$6:$G$68,6,0)</f>
        <v>1.2</v>
      </c>
      <c r="M41" s="35"/>
      <c r="N41" s="36"/>
      <c r="O41" s="37">
        <f t="shared" si="1"/>
        <v>5</v>
      </c>
    </row>
    <row r="42" spans="1:15" x14ac:dyDescent="0.25">
      <c r="A42" s="28">
        <v>560068</v>
      </c>
      <c r="B42" s="29" t="s">
        <v>66</v>
      </c>
      <c r="C42" s="30">
        <f>VLOOKUP(A42,[2]пц!A$4:D$68,4,0)</f>
        <v>23908</v>
      </c>
      <c r="D42" s="30">
        <f>VLOOKUP(A42,[2]пц!A$144:D$208,4,0)</f>
        <v>39012</v>
      </c>
      <c r="E42" s="30">
        <f>VLOOKUP(A42,'[2]апп-вс'!A$4:D$68,4,0)</f>
        <v>76849</v>
      </c>
      <c r="F42" s="30">
        <f>VLOOKUP(A42,'[2]апп-вс'!A$147:D$211,4,0)</f>
        <v>63012</v>
      </c>
      <c r="G42" s="50">
        <f t="shared" si="0"/>
        <v>0.31110359275982774</v>
      </c>
      <c r="H42" s="50">
        <f t="shared" si="0"/>
        <v>0.61912016758712629</v>
      </c>
      <c r="I42" s="34">
        <f>VLOOKUP(A42,'[2]апп-вс'!A$286:D$348,4,0)</f>
        <v>5</v>
      </c>
      <c r="J42" s="51">
        <f>VLOOKUP(A42,'[2]апп-вс'!A$353:D$415,4,0)</f>
        <v>5</v>
      </c>
      <c r="K42" s="34">
        <f>I42*VLOOKUP(A42,'[3]6Весовые коэф.'!$A$6:$G$68,7,0)</f>
        <v>3.9000000000000004</v>
      </c>
      <c r="L42" s="33">
        <f>J42*VLOOKUP(A42,'[3]6Весовые коэф.'!$A$6:$G$68,6,0)</f>
        <v>1.1000000000000001</v>
      </c>
      <c r="M42" s="35"/>
      <c r="N42" s="36"/>
      <c r="O42" s="37">
        <f t="shared" si="1"/>
        <v>5</v>
      </c>
    </row>
    <row r="43" spans="1:15" x14ac:dyDescent="0.25">
      <c r="A43" s="28">
        <v>560069</v>
      </c>
      <c r="B43" s="29" t="s">
        <v>67</v>
      </c>
      <c r="C43" s="30">
        <f>VLOOKUP(A43,[2]пц!A$4:D$68,4,0)</f>
        <v>40867</v>
      </c>
      <c r="D43" s="30">
        <f>VLOOKUP(A43,[2]пц!A$144:D$208,4,0)</f>
        <v>42092</v>
      </c>
      <c r="E43" s="30">
        <f>VLOOKUP(A43,'[2]апп-вс'!A$4:D$68,4,0)</f>
        <v>71227</v>
      </c>
      <c r="F43" s="30">
        <f>VLOOKUP(A43,'[2]апп-вс'!A$147:D$211,4,0)</f>
        <v>57172</v>
      </c>
      <c r="G43" s="50">
        <f t="shared" si="0"/>
        <v>0.57375714265657685</v>
      </c>
      <c r="H43" s="50">
        <f t="shared" si="0"/>
        <v>0.7362345203945988</v>
      </c>
      <c r="I43" s="34">
        <f>VLOOKUP(A43,'[2]апп-вс'!A$286:D$348,4,0)</f>
        <v>5</v>
      </c>
      <c r="J43" s="51">
        <f>VLOOKUP(A43,'[2]апп-вс'!A$353:D$415,4,0)</f>
        <v>5</v>
      </c>
      <c r="K43" s="34">
        <f>I43*VLOOKUP(A43,'[3]6Весовые коэф.'!$A$6:$G$68,7,0)</f>
        <v>3.9000000000000004</v>
      </c>
      <c r="L43" s="33">
        <f>J43*VLOOKUP(A43,'[3]6Весовые коэф.'!$A$6:$G$68,6,0)</f>
        <v>1.1000000000000001</v>
      </c>
      <c r="M43" s="35"/>
      <c r="N43" s="36"/>
      <c r="O43" s="37">
        <f t="shared" si="1"/>
        <v>5</v>
      </c>
    </row>
    <row r="44" spans="1:15" x14ac:dyDescent="0.25">
      <c r="A44" s="28">
        <v>560070</v>
      </c>
      <c r="B44" s="29" t="s">
        <v>68</v>
      </c>
      <c r="C44" s="30">
        <f>VLOOKUP(A44,[2]пц!A$4:D$68,4,0)</f>
        <v>101897</v>
      </c>
      <c r="D44" s="30">
        <f>VLOOKUP(A44,[2]пц!A$144:D$208,4,0)</f>
        <v>124953</v>
      </c>
      <c r="E44" s="30">
        <f>VLOOKUP(A44,'[2]апп-вс'!A$4:D$68,4,0)</f>
        <v>279530</v>
      </c>
      <c r="F44" s="30">
        <f>VLOOKUP(A44,'[2]апп-вс'!A$147:D$211,4,0)</f>
        <v>202486</v>
      </c>
      <c r="G44" s="50">
        <f t="shared" si="0"/>
        <v>0.36452974635996138</v>
      </c>
      <c r="H44" s="50">
        <f t="shared" si="0"/>
        <v>0.61709451517635783</v>
      </c>
      <c r="I44" s="34">
        <f>VLOOKUP(A44,'[2]апп-вс'!A$286:D$348,4,0)</f>
        <v>5</v>
      </c>
      <c r="J44" s="51">
        <f>VLOOKUP(A44,'[2]апп-вс'!A$353:D$415,4,0)</f>
        <v>5</v>
      </c>
      <c r="K44" s="34">
        <f>I44*VLOOKUP(A44,'[3]6Весовые коэф.'!$A$6:$G$68,7,0)</f>
        <v>3.8</v>
      </c>
      <c r="L44" s="33">
        <f>J44*VLOOKUP(A44,'[3]6Весовые коэф.'!$A$6:$G$68,6,0)</f>
        <v>1.2</v>
      </c>
      <c r="M44" s="35"/>
      <c r="N44" s="36"/>
      <c r="O44" s="37">
        <f t="shared" si="1"/>
        <v>5</v>
      </c>
    </row>
    <row r="45" spans="1:15" x14ac:dyDescent="0.25">
      <c r="A45" s="28">
        <v>560071</v>
      </c>
      <c r="B45" s="29" t="s">
        <v>69</v>
      </c>
      <c r="C45" s="30">
        <f>VLOOKUP(A45,[2]пц!A$4:D$68,4,0)</f>
        <v>17789</v>
      </c>
      <c r="D45" s="30">
        <f>VLOOKUP(A45,[2]пц!A$144:D$208,4,0)</f>
        <v>28206</v>
      </c>
      <c r="E45" s="30">
        <f>VLOOKUP(A45,'[2]апп-вс'!A$4:D$68,4,0)</f>
        <v>44896</v>
      </c>
      <c r="F45" s="30">
        <f>VLOOKUP(A45,'[2]апп-вс'!A$147:D$211,4,0)</f>
        <v>49348</v>
      </c>
      <c r="G45" s="50">
        <f t="shared" si="0"/>
        <v>0.39622683535281539</v>
      </c>
      <c r="H45" s="50">
        <f t="shared" si="0"/>
        <v>0.57157331604117689</v>
      </c>
      <c r="I45" s="34">
        <f>VLOOKUP(A45,'[2]апп-вс'!A$286:D$348,4,0)</f>
        <v>5</v>
      </c>
      <c r="J45" s="51">
        <f>VLOOKUP(A45,'[2]апп-вс'!A$353:D$415,4,0)</f>
        <v>5</v>
      </c>
      <c r="K45" s="34">
        <f>I45*VLOOKUP(A45,'[3]6Весовые коэф.'!$A$6:$G$68,7,0)</f>
        <v>3.75</v>
      </c>
      <c r="L45" s="33">
        <f>J45*VLOOKUP(A45,'[3]6Весовые коэф.'!$A$6:$G$68,6,0)</f>
        <v>1.25</v>
      </c>
      <c r="M45" s="35"/>
      <c r="N45" s="36"/>
      <c r="O45" s="37">
        <f t="shared" si="1"/>
        <v>5</v>
      </c>
    </row>
    <row r="46" spans="1:15" x14ac:dyDescent="0.25">
      <c r="A46" s="28">
        <v>560072</v>
      </c>
      <c r="B46" s="29" t="s">
        <v>70</v>
      </c>
      <c r="C46" s="30">
        <f>VLOOKUP(A46,[2]пц!A$4:D$68,4,0)</f>
        <v>23297</v>
      </c>
      <c r="D46" s="30">
        <f>VLOOKUP(A46,[2]пц!A$144:D$208,4,0)</f>
        <v>39896</v>
      </c>
      <c r="E46" s="30">
        <f>VLOOKUP(A46,'[2]апп-вс'!A$4:D$68,4,0)</f>
        <v>58495</v>
      </c>
      <c r="F46" s="30">
        <f>VLOOKUP(A46,'[2]апп-вс'!A$147:D$211,4,0)</f>
        <v>66067</v>
      </c>
      <c r="G46" s="50">
        <f t="shared" si="0"/>
        <v>0.39827335669715358</v>
      </c>
      <c r="H46" s="50">
        <f t="shared" si="0"/>
        <v>0.60387182708462617</v>
      </c>
      <c r="I46" s="34">
        <f>VLOOKUP(A46,'[2]апп-вс'!A$286:D$348,4,0)</f>
        <v>5</v>
      </c>
      <c r="J46" s="51">
        <f>VLOOKUP(A46,'[2]апп-вс'!A$353:D$415,4,0)</f>
        <v>5</v>
      </c>
      <c r="K46" s="34">
        <f>I46*VLOOKUP(A46,'[3]6Весовые коэф.'!$A$6:$G$68,7,0)</f>
        <v>3.95</v>
      </c>
      <c r="L46" s="33">
        <f>J46*VLOOKUP(A46,'[3]6Весовые коэф.'!$A$6:$G$68,6,0)</f>
        <v>1.05</v>
      </c>
      <c r="M46" s="35"/>
      <c r="N46" s="36"/>
      <c r="O46" s="37">
        <f t="shared" si="1"/>
        <v>5</v>
      </c>
    </row>
    <row r="47" spans="1:15" x14ac:dyDescent="0.25">
      <c r="A47" s="28">
        <v>560073</v>
      </c>
      <c r="B47" s="29" t="s">
        <v>71</v>
      </c>
      <c r="C47" s="30">
        <f>VLOOKUP(A47,[2]пц!A$4:D$68,4,0)</f>
        <v>17195</v>
      </c>
      <c r="D47" s="30">
        <f>VLOOKUP(A47,[2]пц!A$144:D$208,4,0)</f>
        <v>12189</v>
      </c>
      <c r="E47" s="30">
        <f>VLOOKUP(A47,'[2]апп-вс'!A$4:D$68,4,0)</f>
        <v>39815</v>
      </c>
      <c r="F47" s="30">
        <f>VLOOKUP(A47,'[2]апп-вс'!A$147:D$211,4,0)</f>
        <v>17963</v>
      </c>
      <c r="G47" s="50">
        <f t="shared" si="0"/>
        <v>0.43187240989576792</v>
      </c>
      <c r="H47" s="50">
        <f t="shared" si="0"/>
        <v>0.67856148750208767</v>
      </c>
      <c r="I47" s="34">
        <f>VLOOKUP(A47,'[2]апп-вс'!A$286:D$348,4,0)</f>
        <v>5</v>
      </c>
      <c r="J47" s="51">
        <f>VLOOKUP(A47,'[2]апп-вс'!A$353:D$415,4,0)</f>
        <v>5</v>
      </c>
      <c r="K47" s="34">
        <f>I47*VLOOKUP(A47,'[3]6Весовые коэф.'!$A$6:$G$68,7,0)</f>
        <v>4.1499999999999995</v>
      </c>
      <c r="L47" s="33">
        <f>J47*VLOOKUP(A47,'[3]6Весовые коэф.'!$A$6:$G$68,6,0)</f>
        <v>0.85000000000000009</v>
      </c>
      <c r="M47" s="35"/>
      <c r="N47" s="36"/>
      <c r="O47" s="37">
        <f t="shared" si="1"/>
        <v>5</v>
      </c>
    </row>
    <row r="48" spans="1:15" x14ac:dyDescent="0.25">
      <c r="A48" s="28">
        <v>560074</v>
      </c>
      <c r="B48" s="29" t="s">
        <v>72</v>
      </c>
      <c r="C48" s="30">
        <f>VLOOKUP(A48,[2]пц!A$4:D$68,4,0)</f>
        <v>18267</v>
      </c>
      <c r="D48" s="30">
        <f>VLOOKUP(A48,[2]пц!A$144:D$208,4,0)</f>
        <v>25194</v>
      </c>
      <c r="E48" s="30">
        <f>VLOOKUP(A48,'[2]апп-вс'!A$4:D$68,4,0)</f>
        <v>46748</v>
      </c>
      <c r="F48" s="30">
        <f>VLOOKUP(A48,'[2]апп-вс'!A$147:D$211,4,0)</f>
        <v>42911</v>
      </c>
      <c r="G48" s="50">
        <f t="shared" si="0"/>
        <v>0.39075468469239327</v>
      </c>
      <c r="H48" s="50">
        <f t="shared" si="0"/>
        <v>0.58712218312320852</v>
      </c>
      <c r="I48" s="34">
        <f>VLOOKUP(A48,'[2]апп-вс'!A$286:D$348,4,0)</f>
        <v>5</v>
      </c>
      <c r="J48" s="51">
        <f>VLOOKUP(A48,'[2]апп-вс'!A$353:D$415,4,0)</f>
        <v>5</v>
      </c>
      <c r="K48" s="34">
        <f>I48*VLOOKUP(A48,'[3]6Весовые коэф.'!$A$6:$G$68,7,0)</f>
        <v>3.8</v>
      </c>
      <c r="L48" s="33">
        <f>J48*VLOOKUP(A48,'[3]6Весовые коэф.'!$A$6:$G$68,6,0)</f>
        <v>1.2</v>
      </c>
      <c r="M48" s="35"/>
      <c r="N48" s="36"/>
      <c r="O48" s="37">
        <f t="shared" si="1"/>
        <v>5</v>
      </c>
    </row>
    <row r="49" spans="1:15" x14ac:dyDescent="0.25">
      <c r="A49" s="28">
        <v>560075</v>
      </c>
      <c r="B49" s="29" t="s">
        <v>73</v>
      </c>
      <c r="C49" s="30">
        <f>VLOOKUP(A49,[2]пц!A$4:D$68,4,0)</f>
        <v>39024</v>
      </c>
      <c r="D49" s="30">
        <f>VLOOKUP(A49,[2]пц!A$144:D$208,4,0)</f>
        <v>59835</v>
      </c>
      <c r="E49" s="30">
        <f>VLOOKUP(A49,'[2]апп-вс'!A$4:D$68,4,0)</f>
        <v>122365</v>
      </c>
      <c r="F49" s="30">
        <f>VLOOKUP(A49,'[2]апп-вс'!A$147:D$211,4,0)</f>
        <v>84431</v>
      </c>
      <c r="G49" s="50">
        <f t="shared" si="0"/>
        <v>0.31891472234707635</v>
      </c>
      <c r="H49" s="50">
        <f t="shared" si="0"/>
        <v>0.70868519856450829</v>
      </c>
      <c r="I49" s="34">
        <f>VLOOKUP(A49,'[2]апп-вс'!A$286:D$348,4,0)</f>
        <v>5</v>
      </c>
      <c r="J49" s="51">
        <f>VLOOKUP(A49,'[2]апп-вс'!A$353:D$415,4,0)</f>
        <v>5</v>
      </c>
      <c r="K49" s="34">
        <f>I49*VLOOKUP(A49,'[3]6Весовые коэф.'!$A$6:$G$68,7,0)</f>
        <v>3.85</v>
      </c>
      <c r="L49" s="33">
        <f>J49*VLOOKUP(A49,'[3]6Весовые коэф.'!$A$6:$G$68,6,0)</f>
        <v>1.1500000000000001</v>
      </c>
      <c r="M49" s="35"/>
      <c r="N49" s="36"/>
      <c r="O49" s="37">
        <f t="shared" si="1"/>
        <v>5</v>
      </c>
    </row>
    <row r="50" spans="1:15" x14ac:dyDescent="0.25">
      <c r="A50" s="28">
        <v>560076</v>
      </c>
      <c r="B50" s="29" t="s">
        <v>74</v>
      </c>
      <c r="C50" s="30">
        <f>VLOOKUP(A50,[2]пц!A$4:D$68,4,0)</f>
        <v>9423</v>
      </c>
      <c r="D50" s="30">
        <f>VLOOKUP(A50,[2]пц!A$144:D$208,4,0)</f>
        <v>12440</v>
      </c>
      <c r="E50" s="30">
        <f>VLOOKUP(A50,'[2]апп-вс'!A$4:D$68,4,0)</f>
        <v>23835</v>
      </c>
      <c r="F50" s="30">
        <f>VLOOKUP(A50,'[2]апп-вс'!A$147:D$211,4,0)</f>
        <v>20890</v>
      </c>
      <c r="G50" s="50">
        <f t="shared" si="0"/>
        <v>0.39534298300818127</v>
      </c>
      <c r="H50" s="50">
        <f t="shared" si="0"/>
        <v>0.59550023934897078</v>
      </c>
      <c r="I50" s="34">
        <f>VLOOKUP(A50,'[2]апп-вс'!A$286:D$348,4,0)</f>
        <v>5</v>
      </c>
      <c r="J50" s="51">
        <f>VLOOKUP(A50,'[2]апп-вс'!A$353:D$415,4,0)</f>
        <v>5</v>
      </c>
      <c r="K50" s="34">
        <f>I50*VLOOKUP(A50,'[3]6Весовые коэф.'!$A$6:$G$68,7,0)</f>
        <v>3.9000000000000004</v>
      </c>
      <c r="L50" s="33">
        <f>J50*VLOOKUP(A50,'[3]6Весовые коэф.'!$A$6:$G$68,6,0)</f>
        <v>1.1000000000000001</v>
      </c>
      <c r="M50" s="35"/>
      <c r="N50" s="36"/>
      <c r="O50" s="37">
        <f t="shared" si="1"/>
        <v>5</v>
      </c>
    </row>
    <row r="51" spans="1:15" x14ac:dyDescent="0.25">
      <c r="A51" s="28">
        <v>560077</v>
      </c>
      <c r="B51" s="29" t="s">
        <v>75</v>
      </c>
      <c r="C51" s="30">
        <f>VLOOKUP(A51,[2]пц!A$4:D$68,4,0)</f>
        <v>14941</v>
      </c>
      <c r="D51" s="30">
        <f>VLOOKUP(A51,[2]пц!A$144:D$208,4,0)</f>
        <v>13942</v>
      </c>
      <c r="E51" s="30">
        <f>VLOOKUP(A51,'[2]апп-вс'!A$4:D$68,4,0)</f>
        <v>54935</v>
      </c>
      <c r="F51" s="30">
        <f>VLOOKUP(A51,'[2]апп-вс'!A$147:D$211,4,0)</f>
        <v>20979</v>
      </c>
      <c r="G51" s="50">
        <f t="shared" si="0"/>
        <v>0.27197597160280329</v>
      </c>
      <c r="H51" s="50">
        <f t="shared" si="0"/>
        <v>0.66456933123599793</v>
      </c>
      <c r="I51" s="34">
        <f>VLOOKUP(A51,'[2]апп-вс'!A$286:D$348,4,0)</f>
        <v>5</v>
      </c>
      <c r="J51" s="51">
        <f>VLOOKUP(A51,'[2]апп-вс'!A$353:D$415,4,0)</f>
        <v>5</v>
      </c>
      <c r="K51" s="34">
        <f>I51*VLOOKUP(A51,'[3]6Весовые коэф.'!$A$6:$G$68,7,0)</f>
        <v>4.1499999999999995</v>
      </c>
      <c r="L51" s="33">
        <f>J51*VLOOKUP(A51,'[3]6Весовые коэф.'!$A$6:$G$68,6,0)</f>
        <v>0.85000000000000009</v>
      </c>
      <c r="M51" s="35"/>
      <c r="N51" s="36"/>
      <c r="O51" s="37">
        <f t="shared" si="1"/>
        <v>5</v>
      </c>
    </row>
    <row r="52" spans="1:15" x14ac:dyDescent="0.25">
      <c r="A52" s="28">
        <v>560078</v>
      </c>
      <c r="B52" s="29" t="s">
        <v>76</v>
      </c>
      <c r="C52" s="30">
        <f>VLOOKUP(A52,[2]пц!A$4:D$68,4,0)</f>
        <v>19870</v>
      </c>
      <c r="D52" s="30">
        <f>VLOOKUP(A52,[2]пц!A$144:D$208,4,0)</f>
        <v>28273</v>
      </c>
      <c r="E52" s="30">
        <f>VLOOKUP(A52,'[2]апп-вс'!A$4:D$68,4,0)</f>
        <v>88360</v>
      </c>
      <c r="F52" s="30">
        <f>VLOOKUP(A52,'[2]апп-вс'!A$147:D$211,4,0)</f>
        <v>53697</v>
      </c>
      <c r="G52" s="50">
        <f t="shared" si="0"/>
        <v>0.2248755092802173</v>
      </c>
      <c r="H52" s="50">
        <f t="shared" si="0"/>
        <v>0.52652848390040408</v>
      </c>
      <c r="I52" s="34">
        <f>VLOOKUP(A52,'[2]апп-вс'!A$286:D$348,4,0)</f>
        <v>4.2388059701492526</v>
      </c>
      <c r="J52" s="51">
        <f>VLOOKUP(A52,'[2]апп-вс'!A$353:D$415,4,0)</f>
        <v>5</v>
      </c>
      <c r="K52" s="34">
        <f>I52*VLOOKUP(A52,'[3]6Весовые коэф.'!$A$6:$G$68,7,0)</f>
        <v>3.1791044776119395</v>
      </c>
      <c r="L52" s="33">
        <f>J52*VLOOKUP(A52,'[3]6Весовые коэф.'!$A$6:$G$68,6,0)</f>
        <v>1.25</v>
      </c>
      <c r="M52" s="35"/>
      <c r="N52" s="36"/>
      <c r="O52" s="37">
        <f t="shared" si="1"/>
        <v>4.4291044776119399</v>
      </c>
    </row>
    <row r="53" spans="1:15" x14ac:dyDescent="0.25">
      <c r="A53" s="28">
        <v>560079</v>
      </c>
      <c r="B53" s="29" t="s">
        <v>77</v>
      </c>
      <c r="C53" s="30">
        <f>VLOOKUP(A53,[2]пц!A$4:D$68,4,0)</f>
        <v>58359</v>
      </c>
      <c r="D53" s="30">
        <f>VLOOKUP(A53,[2]пц!A$144:D$208,4,0)</f>
        <v>62232</v>
      </c>
      <c r="E53" s="30">
        <f>VLOOKUP(A53,'[2]апп-вс'!A$4:D$68,4,0)</f>
        <v>178787</v>
      </c>
      <c r="F53" s="30">
        <f>VLOOKUP(A53,'[2]апп-вс'!A$147:D$211,4,0)</f>
        <v>106074</v>
      </c>
      <c r="G53" s="50">
        <f t="shared" si="0"/>
        <v>0.32641635018206022</v>
      </c>
      <c r="H53" s="50">
        <f t="shared" si="0"/>
        <v>0.58668476723796592</v>
      </c>
      <c r="I53" s="34">
        <f>VLOOKUP(A53,'[2]апп-вс'!A$286:D$348,4,0)</f>
        <v>5</v>
      </c>
      <c r="J53" s="51">
        <f>VLOOKUP(A53,'[2]апп-вс'!A$353:D$415,4,0)</f>
        <v>5</v>
      </c>
      <c r="K53" s="34">
        <f>I53*VLOOKUP(A53,'[3]6Весовые коэф.'!$A$6:$G$68,7,0)*0</f>
        <v>0</v>
      </c>
      <c r="L53" s="33">
        <f>J53*VLOOKUP(A53,'[3]6Весовые коэф.'!$A$6:$G$68,6,0)</f>
        <v>1.1000000000000001</v>
      </c>
      <c r="M53" s="35">
        <v>1</v>
      </c>
      <c r="N53" s="36"/>
      <c r="O53" s="37">
        <f t="shared" si="1"/>
        <v>1.1000000000000001</v>
      </c>
    </row>
    <row r="54" spans="1:15" x14ac:dyDescent="0.25">
      <c r="A54" s="28">
        <v>560080</v>
      </c>
      <c r="B54" s="29" t="s">
        <v>78</v>
      </c>
      <c r="C54" s="30">
        <f>VLOOKUP(A54,[2]пц!A$4:D$68,4,0)</f>
        <v>15759</v>
      </c>
      <c r="D54" s="30">
        <f>VLOOKUP(A54,[2]пц!A$144:D$208,4,0)</f>
        <v>22420</v>
      </c>
      <c r="E54" s="30">
        <f>VLOOKUP(A54,'[2]апп-вс'!A$4:D$68,4,0)</f>
        <v>53335</v>
      </c>
      <c r="F54" s="30">
        <f>VLOOKUP(A54,'[2]апп-вс'!A$147:D$211,4,0)</f>
        <v>42142</v>
      </c>
      <c r="G54" s="50">
        <f t="shared" si="0"/>
        <v>0.2954720164994844</v>
      </c>
      <c r="H54" s="50">
        <f t="shared" si="0"/>
        <v>0.53201082055906224</v>
      </c>
      <c r="I54" s="34">
        <f>VLOOKUP(A54,'[2]апп-вс'!A$286:D$348,4,0)</f>
        <v>5</v>
      </c>
      <c r="J54" s="51">
        <f>VLOOKUP(A54,'[2]апп-вс'!A$353:D$415,4,0)</f>
        <v>5</v>
      </c>
      <c r="K54" s="34">
        <f>I54*VLOOKUP(A54,'[3]6Весовые коэф.'!$A$6:$G$68,7,0)</f>
        <v>3.9000000000000004</v>
      </c>
      <c r="L54" s="33">
        <f>J54*VLOOKUP(A54,'[3]6Весовые коэф.'!$A$6:$G$68,6,0)</f>
        <v>1.1000000000000001</v>
      </c>
      <c r="M54" s="35"/>
      <c r="N54" s="36"/>
      <c r="O54" s="37">
        <f t="shared" si="1"/>
        <v>5</v>
      </c>
    </row>
    <row r="55" spans="1:15" x14ac:dyDescent="0.25">
      <c r="A55" s="28">
        <v>560081</v>
      </c>
      <c r="B55" s="29" t="s">
        <v>79</v>
      </c>
      <c r="C55" s="30">
        <f>VLOOKUP(A55,[2]пц!A$4:D$68,4,0)</f>
        <v>23541</v>
      </c>
      <c r="D55" s="30">
        <f>VLOOKUP(A55,[2]пц!A$144:D$208,4,0)</f>
        <v>31808</v>
      </c>
      <c r="E55" s="30">
        <f>VLOOKUP(A55,'[2]апп-вс'!A$4:D$68,4,0)</f>
        <v>66719</v>
      </c>
      <c r="F55" s="30">
        <f>VLOOKUP(A55,'[2]апп-вс'!A$147:D$211,4,0)</f>
        <v>55162</v>
      </c>
      <c r="G55" s="50">
        <f t="shared" si="0"/>
        <v>0.35283802215261018</v>
      </c>
      <c r="H55" s="50">
        <f t="shared" si="0"/>
        <v>0.57662883869330339</v>
      </c>
      <c r="I55" s="34">
        <f>VLOOKUP(A55,'[2]апп-вс'!A$286:D$348,4,0)</f>
        <v>5</v>
      </c>
      <c r="J55" s="51">
        <f>VLOOKUP(A55,'[2]апп-вс'!A$353:D$415,4,0)</f>
        <v>5</v>
      </c>
      <c r="K55" s="34">
        <f>I55*VLOOKUP(A55,'[3]6Весовые коэф.'!$A$6:$G$68,7,0)</f>
        <v>3.75</v>
      </c>
      <c r="L55" s="33">
        <f>J55*VLOOKUP(A55,'[3]6Весовые коэф.'!$A$6:$G$68,6,0)</f>
        <v>1.25</v>
      </c>
      <c r="M55" s="35"/>
      <c r="N55" s="36"/>
      <c r="O55" s="37">
        <f t="shared" si="1"/>
        <v>5</v>
      </c>
    </row>
    <row r="56" spans="1:15" x14ac:dyDescent="0.25">
      <c r="A56" s="28">
        <v>560082</v>
      </c>
      <c r="B56" s="29" t="s">
        <v>80</v>
      </c>
      <c r="C56" s="30">
        <f>VLOOKUP(A56,[2]пц!A$4:D$68,4,0)</f>
        <v>15207</v>
      </c>
      <c r="D56" s="30">
        <f>VLOOKUP(A56,[2]пц!A$144:D$208,4,0)</f>
        <v>20878</v>
      </c>
      <c r="E56" s="30">
        <f>VLOOKUP(A56,'[2]апп-вс'!A$4:D$68,4,0)</f>
        <v>63512</v>
      </c>
      <c r="F56" s="30">
        <f>VLOOKUP(A56,'[2]апп-вс'!A$147:D$211,4,0)</f>
        <v>38229</v>
      </c>
      <c r="G56" s="50">
        <f t="shared" si="0"/>
        <v>0.23943506738883991</v>
      </c>
      <c r="H56" s="50">
        <f t="shared" si="0"/>
        <v>0.54612990138376627</v>
      </c>
      <c r="I56" s="34">
        <f>VLOOKUP(A56,'[2]апп-вс'!A$286:D$348,4,0)</f>
        <v>5</v>
      </c>
      <c r="J56" s="51">
        <f>VLOOKUP(A56,'[2]апп-вс'!A$353:D$415,4,0)</f>
        <v>5</v>
      </c>
      <c r="K56" s="34">
        <f>I56*VLOOKUP(A56,'[3]6Весовые коэф.'!$A$6:$G$68,7,0)</f>
        <v>4.0500000000000007</v>
      </c>
      <c r="L56" s="33">
        <f>J56*VLOOKUP(A56,'[3]6Весовые коэф.'!$A$6:$G$68,6,0)</f>
        <v>0.95</v>
      </c>
      <c r="M56" s="35"/>
      <c r="N56" s="36"/>
      <c r="O56" s="37">
        <f t="shared" si="1"/>
        <v>5.0000000000000009</v>
      </c>
    </row>
    <row r="57" spans="1:15" x14ac:dyDescent="0.25">
      <c r="A57" s="28">
        <v>560083</v>
      </c>
      <c r="B57" s="29" t="s">
        <v>81</v>
      </c>
      <c r="C57" s="30">
        <f>VLOOKUP(A57,[2]пц!A$4:D$68,4,0)</f>
        <v>12272</v>
      </c>
      <c r="D57" s="30">
        <f>VLOOKUP(A57,[2]пц!A$144:D$208,4,0)</f>
        <v>21296</v>
      </c>
      <c r="E57" s="30">
        <f>VLOOKUP(A57,'[2]апп-вс'!A$4:D$68,4,0)</f>
        <v>53559</v>
      </c>
      <c r="F57" s="30">
        <f>VLOOKUP(A57,'[2]апп-вс'!A$147:D$211,4,0)</f>
        <v>33626</v>
      </c>
      <c r="G57" s="50">
        <f t="shared" si="0"/>
        <v>0.22913049160738624</v>
      </c>
      <c r="H57" s="50">
        <f t="shared" si="0"/>
        <v>0.63331945518348898</v>
      </c>
      <c r="I57" s="34">
        <f>VLOOKUP(A57,'[2]апп-вс'!A$286:D$348,4,0)</f>
        <v>4.5522388059701493</v>
      </c>
      <c r="J57" s="51">
        <f>VLOOKUP(A57,'[2]апп-вс'!A$353:D$415,4,0)</f>
        <v>5</v>
      </c>
      <c r="K57" s="34">
        <f>I57*VLOOKUP(A57,'[3]6Весовые коэф.'!$A$6:$G$68,7,0)</f>
        <v>3.687313432835821</v>
      </c>
      <c r="L57" s="33">
        <f>J57*VLOOKUP(A57,'[3]6Весовые коэф.'!$A$6:$G$68,6,0)</f>
        <v>0.95</v>
      </c>
      <c r="M57" s="35"/>
      <c r="N57" s="36"/>
      <c r="O57" s="37">
        <f t="shared" si="1"/>
        <v>4.6373134328358212</v>
      </c>
    </row>
    <row r="58" spans="1:15" x14ac:dyDescent="0.25">
      <c r="A58" s="28">
        <v>560084</v>
      </c>
      <c r="B58" s="29" t="s">
        <v>82</v>
      </c>
      <c r="C58" s="30">
        <f>VLOOKUP(A58,[2]пц!A$4:D$68,4,0)</f>
        <v>18310</v>
      </c>
      <c r="D58" s="30">
        <f>VLOOKUP(A58,[2]пц!A$144:D$208,4,0)</f>
        <v>27895</v>
      </c>
      <c r="E58" s="30">
        <f>VLOOKUP(A58,'[2]апп-вс'!A$4:D$68,4,0)</f>
        <v>58564</v>
      </c>
      <c r="F58" s="30">
        <f>VLOOKUP(A58,'[2]апп-вс'!A$147:D$211,4,0)</f>
        <v>56112</v>
      </c>
      <c r="G58" s="50">
        <f t="shared" si="0"/>
        <v>0.31264940919336109</v>
      </c>
      <c r="H58" s="50">
        <f t="shared" si="0"/>
        <v>0.49713073852295409</v>
      </c>
      <c r="I58" s="34">
        <f>VLOOKUP(A58,'[2]апп-вс'!A$286:D$348,4,0)</f>
        <v>5</v>
      </c>
      <c r="J58" s="51">
        <f>VLOOKUP(A58,'[2]апп-вс'!A$353:D$415,4,0)</f>
        <v>5</v>
      </c>
      <c r="K58" s="34">
        <f>I58*VLOOKUP(A58,'[3]6Весовые коэф.'!$A$6:$G$68,7,0)</f>
        <v>3.7</v>
      </c>
      <c r="L58" s="33">
        <f>J58*VLOOKUP(A58,'[3]6Весовые коэф.'!$A$6:$G$68,6,0)</f>
        <v>1.3</v>
      </c>
      <c r="M58" s="35"/>
      <c r="N58" s="36"/>
      <c r="O58" s="37">
        <f t="shared" si="1"/>
        <v>5</v>
      </c>
    </row>
    <row r="59" spans="1:15" ht="26.25" x14ac:dyDescent="0.25">
      <c r="A59" s="28">
        <v>560085</v>
      </c>
      <c r="B59" s="29" t="s">
        <v>83</v>
      </c>
      <c r="C59" s="30">
        <f>VLOOKUP(A59,[2]пц!A$4:D$68,4,0)</f>
        <v>11136</v>
      </c>
      <c r="D59" s="30">
        <f>VLOOKUP(A59,[2]пц!A$144:D$208,4,0)</f>
        <v>1043</v>
      </c>
      <c r="E59" s="30">
        <f>VLOOKUP(A59,'[2]апп-вс'!A$4:D$68,4,0)</f>
        <v>34725</v>
      </c>
      <c r="F59" s="30">
        <f>VLOOKUP(A59,'[2]апп-вс'!A$147:D$211,4,0)</f>
        <v>3325</v>
      </c>
      <c r="G59" s="50">
        <f t="shared" si="0"/>
        <v>0.3206911447084233</v>
      </c>
      <c r="H59" s="50">
        <f t="shared" si="0"/>
        <v>0.31368421052631579</v>
      </c>
      <c r="I59" s="34">
        <f>VLOOKUP(A59,'[2]апп-вс'!A$286:D$348,4,0)</f>
        <v>5</v>
      </c>
      <c r="J59" s="51">
        <f>VLOOKUP(A59,'[2]апп-вс'!A$353:D$415,4,0)</f>
        <v>3.1944777911164461</v>
      </c>
      <c r="K59" s="34">
        <f>I59*VLOOKUP(A59,'[3]6Весовые коэф.'!$A$6:$G$68,7,0)</f>
        <v>4.6000000000000005</v>
      </c>
      <c r="L59" s="33">
        <f>J59*VLOOKUP(A59,'[3]6Весовые коэф.'!$A$6:$G$68,6,0)</f>
        <v>0.25555822328931571</v>
      </c>
      <c r="M59" s="35"/>
      <c r="N59" s="36"/>
      <c r="O59" s="37">
        <f t="shared" si="1"/>
        <v>4.8555582232893162</v>
      </c>
    </row>
    <row r="60" spans="1:15" ht="26.25" x14ac:dyDescent="0.25">
      <c r="A60" s="28">
        <v>560086</v>
      </c>
      <c r="B60" s="29" t="s">
        <v>84</v>
      </c>
      <c r="C60" s="30">
        <f>VLOOKUP(A60,[2]пц!A$4:D$68,4,0)</f>
        <v>20446</v>
      </c>
      <c r="D60" s="30">
        <f>VLOOKUP(A60,[2]пц!A$144:D$208,4,0)</f>
        <v>3673</v>
      </c>
      <c r="E60" s="30">
        <f>VLOOKUP(A60,'[2]апп-вс'!A$4:D$68,4,0)</f>
        <v>71533</v>
      </c>
      <c r="F60" s="30">
        <f>VLOOKUP(A60,'[2]апп-вс'!A$147:D$211,4,0)</f>
        <v>6176</v>
      </c>
      <c r="G60" s="50">
        <f t="shared" si="0"/>
        <v>0.28582612220932996</v>
      </c>
      <c r="H60" s="50">
        <f t="shared" si="0"/>
        <v>0.59472150259067358</v>
      </c>
      <c r="I60" s="34">
        <f>VLOOKUP(A60,'[2]апп-вс'!A$286:D$348,4,0)</f>
        <v>5</v>
      </c>
      <c r="J60" s="51">
        <f>VLOOKUP(A60,'[2]апп-вс'!A$353:D$415,4,0)</f>
        <v>5</v>
      </c>
      <c r="K60" s="34">
        <f>I60*VLOOKUP(A60,'[3]6Весовые коэф.'!$A$6:$G$68,7,0)</f>
        <v>4.75</v>
      </c>
      <c r="L60" s="33">
        <f>J60*VLOOKUP(A60,'[3]6Весовые коэф.'!$A$6:$G$68,6,0)</f>
        <v>0.25</v>
      </c>
      <c r="M60" s="35"/>
      <c r="N60" s="36"/>
      <c r="O60" s="37">
        <f t="shared" si="1"/>
        <v>5</v>
      </c>
    </row>
    <row r="61" spans="1:15" x14ac:dyDescent="0.25">
      <c r="A61" s="28">
        <v>560087</v>
      </c>
      <c r="B61" s="29" t="s">
        <v>85</v>
      </c>
      <c r="C61" s="30">
        <f>VLOOKUP(A61,[2]пц!A$4:D$68,4,0)</f>
        <v>16935</v>
      </c>
      <c r="D61" s="30">
        <f>VLOOKUP(A61,[2]пц!A$144:D$208,4,0)</f>
        <v>1</v>
      </c>
      <c r="E61" s="30">
        <f>VLOOKUP(A61,'[2]апп-вс'!A$4:D$68,4,0)</f>
        <v>83479</v>
      </c>
      <c r="F61" s="30">
        <f>VLOOKUP(A61,'[2]апп-вс'!A$147:D$211,4,0)</f>
        <v>1</v>
      </c>
      <c r="G61" s="50">
        <f t="shared" si="0"/>
        <v>0.20286539129601458</v>
      </c>
      <c r="H61" s="50">
        <f t="shared" si="0"/>
        <v>1</v>
      </c>
      <c r="I61" s="34">
        <f>VLOOKUP(A61,'[2]апп-вс'!A$286:D$348,4,0)</f>
        <v>2.5970149253731338</v>
      </c>
      <c r="J61" s="51">
        <f>VLOOKUP(A61,'[2]апп-вс'!A$353:D$415,4,0)</f>
        <v>5</v>
      </c>
      <c r="K61" s="34">
        <f>I61*VLOOKUP(A61,'[3]6Весовые коэф.'!$A$6:$G$68,7,0)</f>
        <v>2.5970149253731338</v>
      </c>
      <c r="L61" s="33">
        <f>J61*VLOOKUP(A61,'[3]6Весовые коэф.'!$A$6:$G$68,6,0)</f>
        <v>0</v>
      </c>
      <c r="M61" s="35"/>
      <c r="N61" s="36"/>
      <c r="O61" s="37">
        <f t="shared" si="1"/>
        <v>2.5970149253731338</v>
      </c>
    </row>
    <row r="62" spans="1:15" ht="26.25" x14ac:dyDescent="0.25">
      <c r="A62" s="28">
        <v>560088</v>
      </c>
      <c r="B62" s="29" t="s">
        <v>86</v>
      </c>
      <c r="C62" s="30">
        <f>VLOOKUP(A62,[2]пц!A$4:D$68,4,0)</f>
        <v>4410</v>
      </c>
      <c r="D62" s="30">
        <f>VLOOKUP(A62,[2]пц!A$144:D$208,4,0)</f>
        <v>0</v>
      </c>
      <c r="E62" s="30">
        <f>VLOOKUP(A62,'[2]апп-вс'!A$4:D$68,4,0)</f>
        <v>17111</v>
      </c>
      <c r="F62" s="30">
        <f>VLOOKUP(A62,'[2]апп-вс'!A$147:D$211,4,0)</f>
        <v>0</v>
      </c>
      <c r="G62" s="50">
        <f t="shared" si="0"/>
        <v>0.25772894629185905</v>
      </c>
      <c r="H62" s="50">
        <v>0</v>
      </c>
      <c r="I62" s="34">
        <f>VLOOKUP(A62,'[2]апп-вс'!A$286:D$348,4,0)</f>
        <v>5</v>
      </c>
      <c r="J62" s="51">
        <f>VLOOKUP(A62,'[2]апп-вс'!A$353:D$415,4,0)</f>
        <v>0</v>
      </c>
      <c r="K62" s="34">
        <f>I62*VLOOKUP(A62,'[3]6Весовые коэф.'!$A$6:$G$68,7,0)</f>
        <v>5</v>
      </c>
      <c r="L62" s="33">
        <f>J62*VLOOKUP(A62,'[3]6Весовые коэф.'!$A$6:$G$68,6,0)</f>
        <v>0</v>
      </c>
      <c r="M62" s="35"/>
      <c r="N62" s="36"/>
      <c r="O62" s="37">
        <f t="shared" si="1"/>
        <v>5</v>
      </c>
    </row>
    <row r="63" spans="1:15" ht="26.25" x14ac:dyDescent="0.25">
      <c r="A63" s="28">
        <v>560089</v>
      </c>
      <c r="B63" s="29" t="s">
        <v>87</v>
      </c>
      <c r="C63" s="30">
        <f>VLOOKUP(A63,[2]пц!A$4:D$68,4,0)</f>
        <v>3524</v>
      </c>
      <c r="D63" s="30">
        <f>VLOOKUP(A63,[2]пц!A$144:D$208,4,0)</f>
        <v>0</v>
      </c>
      <c r="E63" s="30">
        <f>VLOOKUP(A63,'[2]апп-вс'!A$4:D$68,4,0)</f>
        <v>19358</v>
      </c>
      <c r="F63" s="30">
        <f>VLOOKUP(A63,'[2]апп-вс'!A$147:D$211,4,0)</f>
        <v>0</v>
      </c>
      <c r="G63" s="50">
        <f t="shared" si="0"/>
        <v>0.18204359954540758</v>
      </c>
      <c r="H63" s="50">
        <v>0</v>
      </c>
      <c r="I63" s="34">
        <f>VLOOKUP(A63,'[2]апп-вс'!A$286:D$348,4,0)</f>
        <v>1.0373134328358204</v>
      </c>
      <c r="J63" s="51">
        <f>VLOOKUP(A63,'[2]апп-вс'!A$353:D$415,4,0)</f>
        <v>0</v>
      </c>
      <c r="K63" s="34">
        <f>I63*VLOOKUP(A63,'[3]6Весовые коэф.'!$A$6:$G$68,7,0)</f>
        <v>1.0373134328358204</v>
      </c>
      <c r="L63" s="33">
        <f>J63*VLOOKUP(A63,'[3]6Весовые коэф.'!$A$6:$G$68,6,0)</f>
        <v>0</v>
      </c>
      <c r="M63" s="35"/>
      <c r="N63" s="36"/>
      <c r="O63" s="37">
        <f t="shared" si="1"/>
        <v>1.0373134328358204</v>
      </c>
    </row>
    <row r="64" spans="1:15" ht="26.25" x14ac:dyDescent="0.25">
      <c r="A64" s="28">
        <v>560096</v>
      </c>
      <c r="B64" s="29" t="s">
        <v>88</v>
      </c>
      <c r="C64" s="30">
        <f>VLOOKUP(A64,[2]пц!A$4:D$68,4,0)</f>
        <v>144</v>
      </c>
      <c r="D64" s="30">
        <f>VLOOKUP(A64,[2]пц!A$144:D$208,4,0)</f>
        <v>269</v>
      </c>
      <c r="E64" s="30">
        <f>VLOOKUP(A64,'[2]апп-вс'!A$4:D$68,4,0)</f>
        <v>633</v>
      </c>
      <c r="F64" s="30">
        <f>VLOOKUP(A64,'[2]апп-вс'!A$147:D$211,4,0)</f>
        <v>345</v>
      </c>
      <c r="G64" s="50">
        <f t="shared" si="0"/>
        <v>0.22748815165876776</v>
      </c>
      <c r="H64" s="50">
        <f t="shared" si="0"/>
        <v>0.77971014492753621</v>
      </c>
      <c r="I64" s="34">
        <f>VLOOKUP(A64,'[2]апп-вс'!A$286:D$348,4,0)</f>
        <v>4.432835820895523</v>
      </c>
      <c r="J64" s="51">
        <f>VLOOKUP(A64,'[2]апп-вс'!A$353:D$415,4,0)</f>
        <v>5</v>
      </c>
      <c r="K64" s="34">
        <f>I64*VLOOKUP(A64,'[3]6Весовые коэф.'!$A$6:$G$68,7,0)</f>
        <v>4.1225373134328365</v>
      </c>
      <c r="L64" s="33">
        <f>J64*VLOOKUP(A64,'[3]6Весовые коэф.'!$A$6:$G$68,6,0)</f>
        <v>0.35000000000000003</v>
      </c>
      <c r="M64" s="35"/>
      <c r="N64" s="36"/>
      <c r="O64" s="37">
        <f t="shared" si="1"/>
        <v>4.4725373134328361</v>
      </c>
    </row>
    <row r="65" spans="1:15" x14ac:dyDescent="0.25">
      <c r="A65" s="28">
        <v>560098</v>
      </c>
      <c r="B65" s="29" t="s">
        <v>89</v>
      </c>
      <c r="C65" s="30">
        <f>VLOOKUP(A65,[2]пц!A$4:D$68,4,0)</f>
        <v>2097</v>
      </c>
      <c r="D65" s="30">
        <f>VLOOKUP(A65,[2]пц!A$144:D$208,4,0)</f>
        <v>0</v>
      </c>
      <c r="E65" s="30">
        <f>VLOOKUP(A65,'[2]апп-вс'!A$4:D$68,4,0)</f>
        <v>6206</v>
      </c>
      <c r="F65" s="30">
        <f>VLOOKUP(A65,'[2]апп-вс'!A$147:D$211,4,0)</f>
        <v>1</v>
      </c>
      <c r="G65" s="50">
        <f t="shared" si="0"/>
        <v>0.33789880760554303</v>
      </c>
      <c r="H65" s="50">
        <f t="shared" si="0"/>
        <v>0</v>
      </c>
      <c r="I65" s="34">
        <f>VLOOKUP(A65,'[2]апп-вс'!A$286:D$348,4,0)</f>
        <v>5</v>
      </c>
      <c r="J65" s="51">
        <f>VLOOKUP(A65,'[2]апп-вс'!A$353:D$415,4,0)</f>
        <v>0</v>
      </c>
      <c r="K65" s="34">
        <f>I65*VLOOKUP(A65,'[3]6Весовые коэф.'!$A$6:$G$68,7,0)</f>
        <v>5</v>
      </c>
      <c r="L65" s="33">
        <f>J65*VLOOKUP(A65,'[3]6Весовые коэф.'!$A$6:$G$68,6,0)</f>
        <v>0</v>
      </c>
      <c r="M65" s="35"/>
      <c r="N65" s="36"/>
      <c r="O65" s="37">
        <f t="shared" si="1"/>
        <v>5</v>
      </c>
    </row>
    <row r="66" spans="1:15" ht="26.25" x14ac:dyDescent="0.25">
      <c r="A66" s="28">
        <v>560099</v>
      </c>
      <c r="B66" s="29" t="s">
        <v>90</v>
      </c>
      <c r="C66" s="30">
        <f>VLOOKUP(A66,[2]пц!A$4:D$68,4,0)</f>
        <v>720</v>
      </c>
      <c r="D66" s="30">
        <f>VLOOKUP(A66,[2]пц!A$144:D$208,4,0)</f>
        <v>110</v>
      </c>
      <c r="E66" s="30">
        <f>VLOOKUP(A66,'[2]апп-вс'!A$4:D$68,4,0)</f>
        <v>2695</v>
      </c>
      <c r="F66" s="30">
        <f>VLOOKUP(A66,'[2]апп-вс'!A$147:D$211,4,0)</f>
        <v>264</v>
      </c>
      <c r="G66" s="50">
        <f t="shared" si="0"/>
        <v>0.26716141001855287</v>
      </c>
      <c r="H66" s="50">
        <f t="shared" si="0"/>
        <v>0.41666666666666669</v>
      </c>
      <c r="I66" s="34">
        <f>VLOOKUP(A66,'[2]апп-вс'!A$286:D$348,4,0)</f>
        <v>5</v>
      </c>
      <c r="J66" s="51">
        <f>VLOOKUP(A66,'[2]апп-вс'!A$353:D$415,4,0)</f>
        <v>4.430972388955583</v>
      </c>
      <c r="K66" s="34">
        <f>I66*VLOOKUP(A66,'[3]6Весовые коэф.'!$A$6:$G$68,7,0)</f>
        <v>4.6999999999999993</v>
      </c>
      <c r="L66" s="33">
        <f>J66*VLOOKUP(A66,'[3]6Весовые коэф.'!$A$6:$G$68,6,0)</f>
        <v>0.26585834333733499</v>
      </c>
      <c r="M66" s="35"/>
      <c r="N66" s="36"/>
      <c r="O66" s="37">
        <f t="shared" si="1"/>
        <v>4.9658583433373344</v>
      </c>
    </row>
    <row r="67" spans="1:15" ht="39" x14ac:dyDescent="0.25">
      <c r="A67" s="28">
        <v>560101</v>
      </c>
      <c r="B67" s="29" t="s">
        <v>91</v>
      </c>
      <c r="C67" s="30">
        <f>VLOOKUP(A67,[2]пц!A$4:D$68,4,0)</f>
        <v>13454</v>
      </c>
      <c r="D67" s="30">
        <f>VLOOKUP(A67,[2]пц!A$144:D$208,4,0)</f>
        <v>0</v>
      </c>
      <c r="E67" s="30">
        <f>VLOOKUP(A67,'[2]апп-вс'!A$4:D$68,4,0)</f>
        <v>34132</v>
      </c>
      <c r="F67" s="30">
        <f>VLOOKUP(A67,'[2]апп-вс'!A$147:D$211,4,0)</f>
        <v>0</v>
      </c>
      <c r="G67" s="50">
        <f t="shared" si="0"/>
        <v>0.39417555373256769</v>
      </c>
      <c r="H67" s="50">
        <v>0</v>
      </c>
      <c r="I67" s="34">
        <f>VLOOKUP(A67,'[2]апп-вс'!A$286:D$348,4,0)</f>
        <v>5</v>
      </c>
      <c r="J67" s="51">
        <f>VLOOKUP(A67,'[2]апп-вс'!A$353:D$415,4,0)</f>
        <v>0</v>
      </c>
      <c r="K67" s="34">
        <f>I67*VLOOKUP(A67,'[3]6Весовые коэф.'!$A$6:$G$68,7,0)</f>
        <v>5</v>
      </c>
      <c r="L67" s="33">
        <f>J67*VLOOKUP(A67,'[3]6Весовые коэф.'!$A$6:$G$68,6,0)</f>
        <v>0</v>
      </c>
      <c r="M67" s="35"/>
      <c r="N67" s="36"/>
      <c r="O67" s="37">
        <f t="shared" si="1"/>
        <v>5</v>
      </c>
    </row>
    <row r="68" spans="1:15" ht="39" x14ac:dyDescent="0.25">
      <c r="A68" s="28">
        <v>560206</v>
      </c>
      <c r="B68" s="29" t="s">
        <v>42</v>
      </c>
      <c r="C68" s="30">
        <f>VLOOKUP(A68,[2]пц!A$4:D$68,4,0)</f>
        <v>64769</v>
      </c>
      <c r="D68" s="30">
        <f>VLOOKUP(A68,[2]пц!A$144:D$208,4,0)</f>
        <v>202</v>
      </c>
      <c r="E68" s="30">
        <f>VLOOKUP(A68,'[2]апп-вс'!A$4:D$68,4,0)</f>
        <v>266869</v>
      </c>
      <c r="F68" s="30">
        <f>VLOOKUP(A68,'[2]апп-вс'!A$147:D$211,4,0)</f>
        <v>960</v>
      </c>
      <c r="G68" s="50">
        <f t="shared" si="0"/>
        <v>0.2426996016772274</v>
      </c>
      <c r="H68" s="50">
        <f t="shared" si="0"/>
        <v>0.21041666666666667</v>
      </c>
      <c r="I68" s="34">
        <f>VLOOKUP(A68,'[2]апп-вс'!A$286:D$348,4,0)</f>
        <v>5</v>
      </c>
      <c r="J68" s="51">
        <f>VLOOKUP(A68,'[2]апп-вс'!A$353:D$415,4,0)</f>
        <v>1.9543817527010805</v>
      </c>
      <c r="K68" s="34">
        <f>I68*VLOOKUP(A68,'[3]6Весовые коэф.'!$A$6:$G$68,7,0)</f>
        <v>5</v>
      </c>
      <c r="L68" s="33">
        <f>J68*VLOOKUP(A68,'[3]6Весовые коэф.'!$A$6:$G$68,6,0)</f>
        <v>0</v>
      </c>
      <c r="M68" s="35"/>
      <c r="N68" s="36"/>
      <c r="O68" s="37">
        <f t="shared" si="1"/>
        <v>5</v>
      </c>
    </row>
    <row r="69" spans="1:15" s="45" customFormat="1" ht="14.25" x14ac:dyDescent="0.2">
      <c r="A69" s="38"/>
      <c r="B69" s="39" t="s">
        <v>109</v>
      </c>
      <c r="C69" s="52">
        <f>SUM(C6:C68)</f>
        <v>1874738</v>
      </c>
      <c r="D69" s="52">
        <f>SUM(D6:D68)</f>
        <v>2576291</v>
      </c>
      <c r="E69" s="52">
        <f>SUM(E6:E68)</f>
        <v>5739166</v>
      </c>
      <c r="F69" s="52">
        <f>SUM(F6:F68)</f>
        <v>4524036</v>
      </c>
      <c r="G69" s="53">
        <f>C69/E69</f>
        <v>0.32665686965667134</v>
      </c>
      <c r="H69" s="53">
        <f>D69/F69</f>
        <v>0.56946739592699969</v>
      </c>
      <c r="I69" s="54"/>
      <c r="J69" s="55"/>
      <c r="K69" s="34"/>
      <c r="L69" s="42"/>
      <c r="M69" s="56"/>
      <c r="N69" s="36"/>
      <c r="O69" s="44"/>
    </row>
    <row r="70" spans="1:15" x14ac:dyDescent="0.25">
      <c r="A70" s="57"/>
      <c r="B70" s="45"/>
      <c r="D70" s="45"/>
      <c r="F70" s="45"/>
      <c r="H70" s="59"/>
    </row>
    <row r="71" spans="1:15" x14ac:dyDescent="0.25">
      <c r="A71" s="57"/>
      <c r="B71" s="45"/>
      <c r="D71" s="45"/>
      <c r="F71" s="45"/>
      <c r="H71" s="59"/>
    </row>
    <row r="72" spans="1:15" x14ac:dyDescent="0.25">
      <c r="A72" s="57"/>
      <c r="B72" s="45"/>
      <c r="D72" s="45"/>
      <c r="F72" s="45"/>
      <c r="H72" s="59"/>
    </row>
    <row r="73" spans="1:15" x14ac:dyDescent="0.25">
      <c r="A73" s="57"/>
      <c r="B73" s="45"/>
      <c r="D73" s="45"/>
      <c r="F73" s="45"/>
      <c r="H73" s="59"/>
    </row>
    <row r="74" spans="1:15" x14ac:dyDescent="0.25">
      <c r="A74" s="57"/>
      <c r="B74" s="45"/>
      <c r="D74" s="45"/>
      <c r="F74" s="45"/>
      <c r="H74" s="59"/>
    </row>
    <row r="75" spans="1:15" x14ac:dyDescent="0.25">
      <c r="A75" s="57"/>
      <c r="B75" s="45"/>
      <c r="D75" s="45"/>
      <c r="F75" s="45"/>
      <c r="H75" s="59"/>
    </row>
    <row r="76" spans="1:15" x14ac:dyDescent="0.25">
      <c r="A76" s="57"/>
      <c r="B76" s="45"/>
      <c r="D76" s="45"/>
      <c r="F76" s="45"/>
      <c r="H76" s="59"/>
    </row>
    <row r="77" spans="1:15" x14ac:dyDescent="0.25">
      <c r="A77" s="57"/>
      <c r="B77" s="45"/>
      <c r="D77" s="45"/>
      <c r="F77" s="45"/>
      <c r="H77" s="59"/>
    </row>
    <row r="78" spans="1:15" x14ac:dyDescent="0.25">
      <c r="A78" s="57"/>
      <c r="B78" s="45"/>
      <c r="D78" s="45"/>
      <c r="F78" s="45"/>
      <c r="H78" s="59"/>
    </row>
    <row r="79" spans="1:15" x14ac:dyDescent="0.25">
      <c r="A79" s="57"/>
      <c r="B79" s="45"/>
      <c r="D79" s="45"/>
      <c r="F79" s="45"/>
      <c r="H79" s="59"/>
    </row>
    <row r="80" spans="1:15" x14ac:dyDescent="0.25">
      <c r="A80" s="57"/>
      <c r="B80" s="45"/>
      <c r="D80" s="45"/>
      <c r="F80" s="45"/>
      <c r="H80" s="59"/>
    </row>
    <row r="81" spans="1:8" x14ac:dyDescent="0.25">
      <c r="A81" s="57"/>
      <c r="B81" s="45"/>
      <c r="D81" s="45"/>
      <c r="F81" s="45"/>
      <c r="H81" s="59"/>
    </row>
    <row r="82" spans="1:8" x14ac:dyDescent="0.25">
      <c r="A82" s="57"/>
      <c r="B82" s="45"/>
      <c r="D82" s="45"/>
      <c r="F82" s="45"/>
      <c r="H82" s="59"/>
    </row>
    <row r="83" spans="1:8" x14ac:dyDescent="0.25">
      <c r="A83" s="57"/>
      <c r="B83" s="45"/>
      <c r="D83" s="45"/>
      <c r="F83" s="45"/>
      <c r="H83" s="59"/>
    </row>
    <row r="84" spans="1:8" x14ac:dyDescent="0.25">
      <c r="A84" s="57"/>
      <c r="B84" s="45"/>
      <c r="D84" s="45"/>
      <c r="F84" s="45"/>
      <c r="H84" s="59"/>
    </row>
    <row r="85" spans="1:8" x14ac:dyDescent="0.25">
      <c r="A85" s="57"/>
      <c r="B85" s="45"/>
      <c r="D85" s="45"/>
      <c r="F85" s="45"/>
      <c r="H85" s="59"/>
    </row>
    <row r="86" spans="1:8" x14ac:dyDescent="0.25">
      <c r="A86" s="57"/>
      <c r="B86" s="45"/>
      <c r="D86" s="45"/>
      <c r="F86" s="45"/>
      <c r="H86" s="59"/>
    </row>
    <row r="87" spans="1:8" x14ac:dyDescent="0.25">
      <c r="A87" s="57"/>
      <c r="B87" s="45"/>
      <c r="D87" s="45"/>
      <c r="F87" s="45"/>
      <c r="H87" s="59"/>
    </row>
    <row r="88" spans="1:8" x14ac:dyDescent="0.25">
      <c r="A88" s="57"/>
      <c r="B88" s="45"/>
      <c r="D88" s="45"/>
      <c r="F88" s="45"/>
      <c r="H88" s="59"/>
    </row>
    <row r="89" spans="1:8" x14ac:dyDescent="0.25">
      <c r="A89" s="57"/>
      <c r="B89" s="45"/>
      <c r="D89" s="45"/>
      <c r="F89" s="45"/>
      <c r="H89" s="59"/>
    </row>
    <row r="90" spans="1:8" x14ac:dyDescent="0.25">
      <c r="A90" s="57"/>
      <c r="B90" s="45"/>
      <c r="D90" s="45"/>
      <c r="F90" s="45"/>
      <c r="H90" s="59"/>
    </row>
    <row r="91" spans="1:8" x14ac:dyDescent="0.25">
      <c r="A91" s="57"/>
      <c r="B91" s="45"/>
      <c r="D91" s="45"/>
      <c r="F91" s="45"/>
      <c r="H91" s="59"/>
    </row>
    <row r="92" spans="1:8" x14ac:dyDescent="0.25">
      <c r="A92" s="57"/>
      <c r="B92" s="45"/>
      <c r="D92" s="45"/>
      <c r="F92" s="45"/>
      <c r="H92" s="59"/>
    </row>
    <row r="93" spans="1:8" x14ac:dyDescent="0.25">
      <c r="A93" s="57"/>
      <c r="B93" s="45"/>
      <c r="D93" s="45"/>
      <c r="F93" s="45"/>
      <c r="H93" s="59"/>
    </row>
    <row r="94" spans="1:8" x14ac:dyDescent="0.25">
      <c r="A94" s="57"/>
      <c r="B94" s="45"/>
      <c r="D94" s="45"/>
      <c r="F94" s="45"/>
      <c r="H94" s="59"/>
    </row>
    <row r="95" spans="1:8" x14ac:dyDescent="0.25">
      <c r="A95" s="57"/>
      <c r="B95" s="45"/>
      <c r="D95" s="45"/>
      <c r="F95" s="45"/>
      <c r="H95" s="59"/>
    </row>
    <row r="96" spans="1:8" x14ac:dyDescent="0.25">
      <c r="A96" s="57"/>
      <c r="B96" s="45"/>
      <c r="D96" s="45"/>
      <c r="F96" s="45"/>
      <c r="H96" s="59"/>
    </row>
    <row r="97" spans="1:8" x14ac:dyDescent="0.25">
      <c r="A97" s="57"/>
      <c r="B97" s="45"/>
      <c r="D97" s="45"/>
      <c r="F97" s="45"/>
      <c r="H97" s="59"/>
    </row>
    <row r="98" spans="1:8" x14ac:dyDescent="0.25">
      <c r="A98" s="57"/>
      <c r="B98" s="45"/>
      <c r="D98" s="45"/>
      <c r="F98" s="45"/>
      <c r="H98" s="59"/>
    </row>
    <row r="99" spans="1:8" x14ac:dyDescent="0.25">
      <c r="A99" s="57"/>
      <c r="B99" s="45"/>
      <c r="D99" s="45"/>
      <c r="F99" s="45"/>
      <c r="H99" s="59"/>
    </row>
    <row r="100" spans="1:8" x14ac:dyDescent="0.25">
      <c r="A100" s="57"/>
      <c r="B100" s="45"/>
      <c r="D100" s="45"/>
      <c r="F100" s="45"/>
      <c r="H100" s="59"/>
    </row>
    <row r="101" spans="1:8" x14ac:dyDescent="0.25">
      <c r="A101" s="57"/>
      <c r="B101" s="45"/>
      <c r="D101" s="45"/>
      <c r="F101" s="45"/>
      <c r="H101" s="59"/>
    </row>
    <row r="102" spans="1:8" x14ac:dyDescent="0.25">
      <c r="A102" s="57"/>
      <c r="B102" s="45"/>
      <c r="D102" s="45"/>
      <c r="F102" s="45"/>
      <c r="H102" s="59"/>
    </row>
    <row r="103" spans="1:8" x14ac:dyDescent="0.25">
      <c r="A103" s="57"/>
      <c r="B103" s="45"/>
      <c r="D103" s="45"/>
      <c r="F103" s="45"/>
      <c r="H103" s="59"/>
    </row>
    <row r="104" spans="1:8" x14ac:dyDescent="0.25">
      <c r="A104" s="57"/>
      <c r="B104" s="45"/>
      <c r="D104" s="45"/>
      <c r="F104" s="45"/>
      <c r="H104" s="59"/>
    </row>
    <row r="105" spans="1:8" x14ac:dyDescent="0.25">
      <c r="A105" s="57"/>
      <c r="B105" s="45"/>
      <c r="D105" s="45"/>
      <c r="F105" s="45"/>
      <c r="H105" s="59"/>
    </row>
    <row r="106" spans="1:8" x14ac:dyDescent="0.25">
      <c r="A106" s="57"/>
      <c r="B106" s="45"/>
      <c r="D106" s="45"/>
      <c r="F106" s="45"/>
      <c r="H106" s="59"/>
    </row>
    <row r="107" spans="1:8" x14ac:dyDescent="0.25">
      <c r="A107" s="57"/>
      <c r="B107" s="45"/>
      <c r="D107" s="45"/>
      <c r="F107" s="45"/>
      <c r="H107" s="59"/>
    </row>
    <row r="108" spans="1:8" x14ac:dyDescent="0.25">
      <c r="A108" s="57"/>
      <c r="B108" s="45"/>
      <c r="D108" s="45"/>
      <c r="F108" s="45"/>
      <c r="H108" s="59"/>
    </row>
    <row r="109" spans="1:8" x14ac:dyDescent="0.25">
      <c r="A109" s="57"/>
      <c r="B109" s="45"/>
      <c r="D109" s="45"/>
      <c r="F109" s="45"/>
      <c r="H109" s="59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Normal="100" zoomScaleSheetLayoutView="100" workbookViewId="0">
      <pane xSplit="2" ySplit="5" topLeftCell="I6" activePane="bottomRight" state="frozen"/>
      <selection pane="topRight" activeCell="C1" sqref="C1"/>
      <selection pane="bottomLeft" activeCell="A6" sqref="A6"/>
      <selection pane="bottomRight" activeCell="N27" sqref="N27"/>
    </sheetView>
  </sheetViews>
  <sheetFormatPr defaultRowHeight="15" x14ac:dyDescent="0.25"/>
  <cols>
    <col min="1" max="1" width="7" style="9" bestFit="1" customWidth="1"/>
    <col min="2" max="2" width="28.7109375" customWidth="1"/>
    <col min="3" max="3" width="13.5703125" customWidth="1"/>
    <col min="4" max="4" width="12.7109375" customWidth="1"/>
    <col min="5" max="5" width="12.140625" customWidth="1"/>
    <col min="6" max="6" width="9" customWidth="1"/>
    <col min="7" max="7" width="12.28515625" style="17" customWidth="1"/>
    <col min="8" max="8" width="11.42578125" style="17" customWidth="1"/>
    <col min="9" max="9" width="9.7109375" style="45" customWidth="1"/>
    <col min="10" max="10" width="7.28515625" style="45" customWidth="1"/>
    <col min="11" max="11" width="10.5703125" style="19" customWidth="1"/>
    <col min="12" max="12" width="11.5703125" style="20" customWidth="1"/>
    <col min="13" max="13" width="14.5703125" style="47" customWidth="1"/>
    <col min="14" max="14" width="7.140625" style="47" customWidth="1"/>
    <col min="15" max="15" width="13.28515625" style="45" customWidth="1"/>
  </cols>
  <sheetData>
    <row r="1" spans="1:16" s="322" customFormat="1" ht="25.5" customHeight="1" x14ac:dyDescent="0.2">
      <c r="A1" s="327"/>
      <c r="G1" s="333"/>
      <c r="H1" s="334"/>
      <c r="I1" s="332"/>
      <c r="J1" s="332"/>
      <c r="K1" s="335"/>
      <c r="L1" s="516" t="s">
        <v>324</v>
      </c>
      <c r="M1" s="516"/>
      <c r="N1" s="516"/>
      <c r="O1" s="516"/>
      <c r="P1" s="336"/>
    </row>
    <row r="2" spans="1:16" ht="17.25" customHeight="1" x14ac:dyDescent="0.25">
      <c r="A2" s="519" t="s">
        <v>94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</row>
    <row r="3" spans="1:16" ht="30" customHeight="1" x14ac:dyDescent="0.25">
      <c r="A3" s="542" t="s">
        <v>174</v>
      </c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</row>
    <row r="4" spans="1:16" ht="56.25" customHeight="1" x14ac:dyDescent="0.25">
      <c r="A4" s="543" t="s">
        <v>95</v>
      </c>
      <c r="B4" s="544" t="s">
        <v>96</v>
      </c>
      <c r="C4" s="545" t="s">
        <v>97</v>
      </c>
      <c r="D4" s="546"/>
      <c r="E4" s="547" t="s">
        <v>98</v>
      </c>
      <c r="F4" s="548"/>
      <c r="G4" s="549" t="s">
        <v>99</v>
      </c>
      <c r="H4" s="550"/>
      <c r="I4" s="551" t="s">
        <v>100</v>
      </c>
      <c r="J4" s="552"/>
      <c r="K4" s="553" t="s">
        <v>101</v>
      </c>
      <c r="L4" s="553"/>
      <c r="M4" s="540" t="s">
        <v>102</v>
      </c>
      <c r="N4" s="541"/>
      <c r="O4" s="21" t="s">
        <v>103</v>
      </c>
    </row>
    <row r="5" spans="1:16" ht="18.75" customHeight="1" x14ac:dyDescent="0.25">
      <c r="A5" s="543"/>
      <c r="B5" s="544"/>
      <c r="C5" s="22" t="s">
        <v>104</v>
      </c>
      <c r="D5" s="23" t="s">
        <v>105</v>
      </c>
      <c r="E5" s="22" t="s">
        <v>104</v>
      </c>
      <c r="F5" s="23" t="s">
        <v>105</v>
      </c>
      <c r="G5" s="24" t="s">
        <v>104</v>
      </c>
      <c r="H5" s="25" t="s">
        <v>105</v>
      </c>
      <c r="I5" s="22" t="s">
        <v>104</v>
      </c>
      <c r="J5" s="23" t="s">
        <v>105</v>
      </c>
      <c r="K5" s="22" t="s">
        <v>104</v>
      </c>
      <c r="L5" s="23" t="s">
        <v>105</v>
      </c>
      <c r="M5" s="26" t="s">
        <v>104</v>
      </c>
      <c r="N5" s="27" t="s">
        <v>105</v>
      </c>
      <c r="O5" s="320" t="s">
        <v>106</v>
      </c>
    </row>
    <row r="6" spans="1:16" ht="29.25" customHeight="1" x14ac:dyDescent="0.25">
      <c r="A6" s="28">
        <v>560002</v>
      </c>
      <c r="B6" s="29" t="s">
        <v>19</v>
      </c>
      <c r="C6" s="30">
        <f>VLOOKUP(A6,'[2]апп на 1 жителя'!A$144:D$208,4,0)</f>
        <v>76281</v>
      </c>
      <c r="D6" s="30">
        <f>VLOOKUP(A6,'[2]апп на 1 жителя'!A$4:D$68,4,0)</f>
        <v>11</v>
      </c>
      <c r="E6" s="31">
        <f>VLOOKUP(A6,'[3]6Весовые коэф.'!$A$6:$D$68,4,0)</f>
        <v>16317</v>
      </c>
      <c r="F6" s="31">
        <f>VLOOKUP(A6,'[3]6Весовые коэф.'!$A$6:$D$68,3,0)</f>
        <v>1</v>
      </c>
      <c r="G6" s="32">
        <f>C6/E6</f>
        <v>4.6749402463688181</v>
      </c>
      <c r="H6" s="32">
        <f>D6/F6</f>
        <v>11</v>
      </c>
      <c r="I6" s="33">
        <f>VLOOKUP(A6,'[2]апп на 1 жителя'!A$285:D$347,4,0)</f>
        <v>4.6449156299715701</v>
      </c>
      <c r="J6" s="33">
        <f>VLOOKUP(A6,'[2]апп на 1 жителя'!A$352:D$414,4,0)</f>
        <v>4.6125315656565657</v>
      </c>
      <c r="K6" s="34">
        <f>I6*VLOOKUP(A6,'[3]6Весовые коэф.'!$A$6:$G$68,7,0)</f>
        <v>4.6449156299715701</v>
      </c>
      <c r="L6" s="34">
        <f>J6*VLOOKUP(A6,'[3]6Весовые коэф.'!$A$6:$G$68,6,0)</f>
        <v>0</v>
      </c>
      <c r="M6" s="35"/>
      <c r="N6" s="36"/>
      <c r="O6" s="37">
        <f>K6+L6</f>
        <v>4.6449156299715701</v>
      </c>
    </row>
    <row r="7" spans="1:16" ht="26.25" x14ac:dyDescent="0.25">
      <c r="A7" s="28">
        <v>560014</v>
      </c>
      <c r="B7" s="29" t="s">
        <v>30</v>
      </c>
      <c r="C7" s="30">
        <f>VLOOKUP(A7,'[2]апп на 1 жителя'!A$144:D$208,4,0)</f>
        <v>19892</v>
      </c>
      <c r="D7" s="30">
        <f>VLOOKUP(A7,'[2]апп на 1 жителя'!A$4:D$68,4,0)</f>
        <v>668</v>
      </c>
      <c r="E7" s="31">
        <f>VLOOKUP(A7,'[3]6Весовые коэф.'!$A$6:$D$68,4,0)</f>
        <v>4097</v>
      </c>
      <c r="F7" s="31">
        <f>VLOOKUP(A7,'[3]6Весовые коэф.'!$A$6:$D$68,3,0)</f>
        <v>210</v>
      </c>
      <c r="G7" s="32">
        <f t="shared" ref="G7:H68" si="0">C7/E7</f>
        <v>4.8552599463021719</v>
      </c>
      <c r="H7" s="32">
        <f t="shared" si="0"/>
        <v>3.1809523809523808</v>
      </c>
      <c r="I7" s="33">
        <f>VLOOKUP(A7,'[2]апп на 1 жителя'!A$285:D$347,4,0)</f>
        <v>4.879639047544531</v>
      </c>
      <c r="J7" s="33">
        <f>VLOOKUP(A7,'[2]апп на 1 жителя'!A$352:D$414,4,0)</f>
        <v>0.75609611742424243</v>
      </c>
      <c r="K7" s="34">
        <f>I7*VLOOKUP(A7,'[3]6Весовые коэф.'!$A$6:$G$68,7,0)</f>
        <v>4.6356570951673044</v>
      </c>
      <c r="L7" s="34">
        <f>J7*VLOOKUP(A7,'[3]6Весовые коэф.'!$A$6:$G$68,6,0)</f>
        <v>3.7804805871212127E-2</v>
      </c>
      <c r="M7" s="35"/>
      <c r="N7" s="36"/>
      <c r="O7" s="37">
        <f t="shared" ref="O7:O68" si="1">K7+L7</f>
        <v>4.6734619010385163</v>
      </c>
    </row>
    <row r="8" spans="1:16" x14ac:dyDescent="0.25">
      <c r="A8" s="28">
        <v>560017</v>
      </c>
      <c r="B8" s="29" t="s">
        <v>31</v>
      </c>
      <c r="C8" s="30">
        <f>VLOOKUP(A8,'[2]апп на 1 жителя'!A$144:D$208,4,0)</f>
        <v>413844</v>
      </c>
      <c r="D8" s="30">
        <f>VLOOKUP(A8,'[2]апп на 1 жителя'!A$4:D$68,4,0)</f>
        <v>80</v>
      </c>
      <c r="E8" s="31">
        <f>VLOOKUP(A8,'[3]6Весовые коэф.'!$A$6:$D$68,4,0)</f>
        <v>75287</v>
      </c>
      <c r="F8" s="31">
        <f>VLOOKUP(A8,'[3]6Весовые коэф.'!$A$6:$D$68,3,0)</f>
        <v>7</v>
      </c>
      <c r="G8" s="32">
        <f t="shared" si="0"/>
        <v>5.4968852524340193</v>
      </c>
      <c r="H8" s="32">
        <f t="shared" si="0"/>
        <v>11.428571428571429</v>
      </c>
      <c r="I8" s="33">
        <f>VLOOKUP(A8,'[2]апп на 1 жителя'!A$285:D$347,4,0)</f>
        <v>5</v>
      </c>
      <c r="J8" s="33">
        <f>VLOOKUP(A8,'[2]апп на 1 жителя'!A$352:D$414,4,0)</f>
        <v>4.8241201073232327</v>
      </c>
      <c r="K8" s="34">
        <f>I8*VLOOKUP(A8,'[3]6Весовые коэф.'!$A$6:$G$68,7,0)*0</f>
        <v>0</v>
      </c>
      <c r="L8" s="34">
        <f>J8*VLOOKUP(A8,'[3]6Весовые коэф.'!$A$6:$G$68,6,0)</f>
        <v>0</v>
      </c>
      <c r="M8" s="35">
        <v>1</v>
      </c>
      <c r="N8" s="36"/>
      <c r="O8" s="37">
        <f t="shared" si="1"/>
        <v>0</v>
      </c>
    </row>
    <row r="9" spans="1:16" x14ac:dyDescent="0.25">
      <c r="A9" s="28">
        <v>560019</v>
      </c>
      <c r="B9" s="29" t="s">
        <v>32</v>
      </c>
      <c r="C9" s="30">
        <f>VLOOKUP(A9,'[2]апп на 1 жителя'!A$144:D$208,4,0)</f>
        <v>420943</v>
      </c>
      <c r="D9" s="30">
        <f>VLOOKUP(A9,'[2]апп на 1 жителя'!A$4:D$68,4,0)</f>
        <v>43459</v>
      </c>
      <c r="E9" s="31">
        <f>VLOOKUP(A9,'[3]6Весовые коэф.'!$A$6:$D$68,4,0)</f>
        <v>88376</v>
      </c>
      <c r="F9" s="31">
        <f>VLOOKUP(A9,'[3]6Весовые коэф.'!$A$6:$D$68,3,0)</f>
        <v>3647</v>
      </c>
      <c r="G9" s="32">
        <f t="shared" si="0"/>
        <v>4.7630917896261424</v>
      </c>
      <c r="H9" s="32">
        <f t="shared" si="0"/>
        <v>11.91636961886482</v>
      </c>
      <c r="I9" s="33">
        <f>VLOOKUP(A9,'[2]апп на 1 жителя'!A$285:D$347,4,0)</f>
        <v>4.7596693007850179</v>
      </c>
      <c r="J9" s="33">
        <f>VLOOKUP(A9,'[2]апп на 1 жителя'!A$352:D$414,4,0)</f>
        <v>5</v>
      </c>
      <c r="K9" s="34">
        <f>I9*VLOOKUP(A9,'[3]6Весовые коэф.'!$A$6:$G$68,7,0)*0</f>
        <v>0</v>
      </c>
      <c r="L9" s="34">
        <f>J9*VLOOKUP(A9,'[3]6Весовые коэф.'!$A$6:$G$68,6,0)</f>
        <v>0.2</v>
      </c>
      <c r="M9" s="35">
        <v>1</v>
      </c>
      <c r="N9" s="36"/>
      <c r="O9" s="37">
        <f t="shared" si="1"/>
        <v>0.2</v>
      </c>
    </row>
    <row r="10" spans="1:16" x14ac:dyDescent="0.25">
      <c r="A10" s="28">
        <v>560021</v>
      </c>
      <c r="B10" s="29" t="s">
        <v>33</v>
      </c>
      <c r="C10" s="30">
        <f>VLOOKUP(A10,'[2]апп на 1 жителя'!A$144:D$208,4,0)</f>
        <v>316776</v>
      </c>
      <c r="D10" s="30">
        <f>VLOOKUP(A10,'[2]апп на 1 жителя'!A$4:D$68,4,0)</f>
        <v>506201</v>
      </c>
      <c r="E10" s="31">
        <f>VLOOKUP(A10,'[3]6Весовые коэф.'!$A$6:$D$68,4,0)</f>
        <v>55510</v>
      </c>
      <c r="F10" s="31">
        <f>VLOOKUP(A10,'[3]6Весовые коэф.'!$A$6:$D$68,3,0)</f>
        <v>37348</v>
      </c>
      <c r="G10" s="32">
        <f t="shared" si="0"/>
        <v>5.7066474509097462</v>
      </c>
      <c r="H10" s="32">
        <f t="shared" si="0"/>
        <v>13.55363071650423</v>
      </c>
      <c r="I10" s="33">
        <f>VLOOKUP(A10,'[2]апп на 1 жителя'!A$285:D$347,4,0)</f>
        <v>5</v>
      </c>
      <c r="J10" s="33">
        <f>VLOOKUP(A10,'[2]апп на 1 жителя'!A$352:D$414,4,0)</f>
        <v>5</v>
      </c>
      <c r="K10" s="34">
        <v>3</v>
      </c>
      <c r="L10" s="34">
        <f>J10*VLOOKUP(A10,'[3]6Весовые коэф.'!$A$6:$G$68,6,0)</f>
        <v>2</v>
      </c>
      <c r="M10" s="35"/>
      <c r="N10" s="36"/>
      <c r="O10" s="37">
        <f t="shared" si="1"/>
        <v>5</v>
      </c>
    </row>
    <row r="11" spans="1:16" x14ac:dyDescent="0.25">
      <c r="A11" s="28">
        <v>560022</v>
      </c>
      <c r="B11" s="29" t="s">
        <v>34</v>
      </c>
      <c r="C11" s="30">
        <f>VLOOKUP(A11,'[2]апп на 1 жителя'!A$144:D$208,4,0)</f>
        <v>327590</v>
      </c>
      <c r="D11" s="30">
        <f>VLOOKUP(A11,'[2]апп на 1 жителя'!A$4:D$68,4,0)</f>
        <v>287672</v>
      </c>
      <c r="E11" s="31">
        <f>VLOOKUP(A11,'[3]6Весовые коэф.'!$A$6:$D$68,4,0)</f>
        <v>65985</v>
      </c>
      <c r="F11" s="31">
        <f>VLOOKUP(A11,'[3]6Весовые коэф.'!$A$6:$D$68,3,0)</f>
        <v>23527</v>
      </c>
      <c r="G11" s="32">
        <f t="shared" si="0"/>
        <v>4.9646131696597715</v>
      </c>
      <c r="H11" s="32">
        <f t="shared" si="0"/>
        <v>12.227313299613211</v>
      </c>
      <c r="I11" s="33">
        <f>VLOOKUP(A11,'[2]апп на 1 жителя'!A$285:D$347,4,0)</f>
        <v>5</v>
      </c>
      <c r="J11" s="33">
        <f>VLOOKUP(A11,'[2]апп на 1 жителя'!A$352:D$414,4,0)</f>
        <v>5</v>
      </c>
      <c r="K11" s="34">
        <f>I11*VLOOKUP(A11,'[3]6Весовые коэф.'!$A$6:$G$68,7,0)</f>
        <v>3.7</v>
      </c>
      <c r="L11" s="34">
        <f>J11*VLOOKUP(A11,'[3]6Весовые коэф.'!$A$6:$G$68,6,0)</f>
        <v>1.3</v>
      </c>
      <c r="M11" s="35"/>
      <c r="N11" s="36"/>
      <c r="O11" s="37">
        <f t="shared" si="1"/>
        <v>5</v>
      </c>
    </row>
    <row r="12" spans="1:16" x14ac:dyDescent="0.25">
      <c r="A12" s="28">
        <v>560024</v>
      </c>
      <c r="B12" s="29" t="s">
        <v>35</v>
      </c>
      <c r="C12" s="30">
        <f>VLOOKUP(A12,'[2]апп на 1 жителя'!A$144:D$208,4,0)</f>
        <v>10412</v>
      </c>
      <c r="D12" s="30">
        <f>VLOOKUP(A12,'[2]апп на 1 жителя'!A$4:D$68,4,0)</f>
        <v>738990</v>
      </c>
      <c r="E12" s="31">
        <f>VLOOKUP(A12,'[3]6Весовые коэф.'!$A$6:$D$68,4,0)</f>
        <v>2452</v>
      </c>
      <c r="F12" s="31">
        <f>VLOOKUP(A12,'[3]6Весовые коэф.'!$A$6:$D$68,3,0)</f>
        <v>49563</v>
      </c>
      <c r="G12" s="32">
        <f t="shared" si="0"/>
        <v>4.2463295269168029</v>
      </c>
      <c r="H12" s="32">
        <f t="shared" si="0"/>
        <v>14.910114399854731</v>
      </c>
      <c r="I12" s="33">
        <f>VLOOKUP(A12,'[2]апп на 1 жителя'!A$285:D$347,4,0)</f>
        <v>4.0854914847560178</v>
      </c>
      <c r="J12" s="33">
        <f>VLOOKUP(A12,'[2]апп на 1 жителя'!A$352:D$414,4,0)</f>
        <v>5</v>
      </c>
      <c r="K12" s="34">
        <f>I12*VLOOKUP(A12,'[3]6Весовые коэф.'!$A$6:$G$68,7,0)</f>
        <v>0.2042745742378009</v>
      </c>
      <c r="L12" s="34">
        <f>J12*VLOOKUP(A12,'[3]6Весовые коэф.'!$A$6:$G$68,6,0)</f>
        <v>4.75</v>
      </c>
      <c r="M12" s="35"/>
      <c r="N12" s="36"/>
      <c r="O12" s="37">
        <f t="shared" si="1"/>
        <v>4.9542745742378012</v>
      </c>
    </row>
    <row r="13" spans="1:16" ht="26.25" x14ac:dyDescent="0.25">
      <c r="A13" s="28">
        <v>560026</v>
      </c>
      <c r="B13" s="29" t="s">
        <v>36</v>
      </c>
      <c r="C13" s="30">
        <f>VLOOKUP(A13,'[2]апп на 1 жителя'!A$144:D$208,4,0)</f>
        <v>446132</v>
      </c>
      <c r="D13" s="30">
        <f>VLOOKUP(A13,'[2]апп на 1 жителя'!A$4:D$68,4,0)</f>
        <v>238072</v>
      </c>
      <c r="E13" s="31">
        <f>VLOOKUP(A13,'[3]6Весовые коэф.'!$A$6:$D$68,4,0)</f>
        <v>92889</v>
      </c>
      <c r="F13" s="31">
        <f>VLOOKUP(A13,'[3]6Весовые коэф.'!$A$6:$D$68,3,0)</f>
        <v>18627</v>
      </c>
      <c r="G13" s="32">
        <f t="shared" si="0"/>
        <v>4.8028507142934043</v>
      </c>
      <c r="H13" s="32">
        <f t="shared" si="0"/>
        <v>12.781016803564718</v>
      </c>
      <c r="I13" s="33">
        <f>VLOOKUP(A13,'[2]апп на 1 жителя'!A$285:D$347,4,0)</f>
        <v>4.8118300602456756</v>
      </c>
      <c r="J13" s="33">
        <f>VLOOKUP(A13,'[2]апп на 1 жителя'!A$352:D$414,4,0)</f>
        <v>5</v>
      </c>
      <c r="K13" s="34">
        <f>I13*VLOOKUP(A13,'[3]6Весовые коэф.'!$A$6:$G$68,7,0)</f>
        <v>3.9938189500039107</v>
      </c>
      <c r="L13" s="34">
        <f>J13*VLOOKUP(A13,'[3]6Весовые коэф.'!$A$6:$G$68,6,0)</f>
        <v>0.85000000000000009</v>
      </c>
      <c r="M13" s="35"/>
      <c r="N13" s="36"/>
      <c r="O13" s="37">
        <f t="shared" si="1"/>
        <v>4.8438189500039108</v>
      </c>
    </row>
    <row r="14" spans="1:16" x14ac:dyDescent="0.25">
      <c r="A14" s="28">
        <v>560032</v>
      </c>
      <c r="B14" s="29" t="s">
        <v>37</v>
      </c>
      <c r="C14" s="30">
        <f>VLOOKUP(A14,'[2]апп на 1 жителя'!A$144:D$208,4,0)</f>
        <v>98959</v>
      </c>
      <c r="D14" s="30">
        <f>VLOOKUP(A14,'[2]апп на 1 жителя'!A$4:D$68,4,0)</f>
        <v>1</v>
      </c>
      <c r="E14" s="31">
        <f>VLOOKUP(A14,'[3]6Весовые коэф.'!$A$6:$D$68,4,0)</f>
        <v>21033</v>
      </c>
      <c r="F14" s="31">
        <f>VLOOKUP(A14,'[3]6Весовые коэф.'!$A$6:$D$68,3,0)</f>
        <v>0</v>
      </c>
      <c r="G14" s="32">
        <f t="shared" si="0"/>
        <v>4.7049398564161082</v>
      </c>
      <c r="H14" s="32">
        <v>0</v>
      </c>
      <c r="I14" s="33">
        <f>VLOOKUP(A14,'[2]апп на 1 жителя'!A$285:D$347,4,0)</f>
        <v>4.6840361995670641</v>
      </c>
      <c r="J14" s="33">
        <f>VLOOKUP(A14,'[2]апп на 1 жителя'!A$352:D$414,4,0)</f>
        <v>0</v>
      </c>
      <c r="K14" s="34">
        <f>I14*VLOOKUP(A14,'[3]6Весовые коэф.'!$A$6:$G$68,7,0)*0</f>
        <v>0</v>
      </c>
      <c r="L14" s="34">
        <f>J14*VLOOKUP(A14,'[3]6Весовые коэф.'!$A$6:$G$68,6,0)</f>
        <v>0</v>
      </c>
      <c r="M14" s="35">
        <v>1</v>
      </c>
      <c r="N14" s="36"/>
      <c r="O14" s="37">
        <f t="shared" si="1"/>
        <v>0</v>
      </c>
    </row>
    <row r="15" spans="1:16" x14ac:dyDescent="0.25">
      <c r="A15" s="28">
        <v>560033</v>
      </c>
      <c r="B15" s="29" t="s">
        <v>38</v>
      </c>
      <c r="C15" s="30">
        <f>VLOOKUP(A15,'[2]апп на 1 жителя'!A$144:D$208,4,0)</f>
        <v>184595</v>
      </c>
      <c r="D15" s="30">
        <f>VLOOKUP(A15,'[2]апп на 1 жителя'!A$4:D$68,4,0)</f>
        <v>2</v>
      </c>
      <c r="E15" s="31">
        <f>VLOOKUP(A15,'[3]6Весовые коэф.'!$A$6:$D$68,4,0)</f>
        <v>38849</v>
      </c>
      <c r="F15" s="31">
        <f>VLOOKUP(A15,'[3]6Весовые коэф.'!$A$6:$D$68,3,0)</f>
        <v>0</v>
      </c>
      <c r="G15" s="32">
        <f t="shared" si="0"/>
        <v>4.751602357847049</v>
      </c>
      <c r="H15" s="32">
        <v>0</v>
      </c>
      <c r="I15" s="33">
        <f>VLOOKUP(A15,'[2]апп на 1 жителя'!A$285:D$347,4,0)</f>
        <v>4.7453250919333367</v>
      </c>
      <c r="J15" s="33">
        <f>VLOOKUP(A15,'[2]апп на 1 жителя'!A$352:D$414,4,0)</f>
        <v>0</v>
      </c>
      <c r="K15" s="34">
        <f>I15*VLOOKUP(A15,'[3]6Весовые коэф.'!$A$6:$G$68,7,0)</f>
        <v>4.7453250919333367</v>
      </c>
      <c r="L15" s="34">
        <f>J15*VLOOKUP(A15,'[3]6Весовые коэф.'!$A$6:$G$68,6,0)</f>
        <v>0</v>
      </c>
      <c r="M15" s="35"/>
      <c r="N15" s="36"/>
      <c r="O15" s="37">
        <f t="shared" si="1"/>
        <v>4.7453250919333367</v>
      </c>
    </row>
    <row r="16" spans="1:16" x14ac:dyDescent="0.25">
      <c r="A16" s="28">
        <v>560034</v>
      </c>
      <c r="B16" s="29" t="s">
        <v>39</v>
      </c>
      <c r="C16" s="30">
        <f>VLOOKUP(A16,'[2]апп на 1 жителя'!A$144:D$208,4,0)</f>
        <v>195950</v>
      </c>
      <c r="D16" s="30">
        <f>VLOOKUP(A16,'[2]апп на 1 жителя'!A$4:D$68,4,0)</f>
        <v>22</v>
      </c>
      <c r="E16" s="31">
        <f>VLOOKUP(A16,'[3]6Весовые коэф.'!$A$6:$D$68,4,0)</f>
        <v>38587</v>
      </c>
      <c r="F16" s="31">
        <f>VLOOKUP(A16,'[3]6Весовые коэф.'!$A$6:$D$68,3,0)</f>
        <v>11</v>
      </c>
      <c r="G16" s="32">
        <f t="shared" si="0"/>
        <v>5.0781351232280301</v>
      </c>
      <c r="H16" s="32">
        <f t="shared" si="0"/>
        <v>2</v>
      </c>
      <c r="I16" s="33">
        <f>VLOOKUP(A16,'[2]апп на 1 жителя'!A$285:D$347,4,0)</f>
        <v>5</v>
      </c>
      <c r="J16" s="33">
        <f>VLOOKUP(A16,'[2]апп на 1 жителя'!A$352:D$414,4,0)</f>
        <v>0.17361111111111113</v>
      </c>
      <c r="K16" s="34">
        <f>I16*VLOOKUP(A16,'[3]6Весовые коэф.'!$A$6:$G$68,7,0)</f>
        <v>5</v>
      </c>
      <c r="L16" s="34">
        <f>J16*VLOOKUP(A16,'[3]6Весовые коэф.'!$A$6:$G$68,6,0)</f>
        <v>0</v>
      </c>
      <c r="M16" s="35"/>
      <c r="N16" s="36"/>
      <c r="O16" s="37">
        <f t="shared" si="1"/>
        <v>5</v>
      </c>
    </row>
    <row r="17" spans="1:15" x14ac:dyDescent="0.25">
      <c r="A17" s="28">
        <v>560035</v>
      </c>
      <c r="B17" s="29" t="s">
        <v>40</v>
      </c>
      <c r="C17" s="30">
        <f>VLOOKUP(A17,'[2]апп на 1 жителя'!A$144:D$208,4,0)</f>
        <v>4843</v>
      </c>
      <c r="D17" s="30">
        <f>VLOOKUP(A17,'[2]апп на 1 жителя'!A$4:D$68,4,0)</f>
        <v>304138</v>
      </c>
      <c r="E17" s="31">
        <f>VLOOKUP(A17,'[3]6Весовые коэф.'!$A$6:$D$68,4,0)</f>
        <v>1984</v>
      </c>
      <c r="F17" s="31">
        <f>VLOOKUP(A17,'[3]6Весовые коэф.'!$A$6:$D$68,3,0)</f>
        <v>30698</v>
      </c>
      <c r="G17" s="32">
        <f t="shared" si="0"/>
        <v>2.4410282258064515</v>
      </c>
      <c r="H17" s="32">
        <f t="shared" si="0"/>
        <v>9.9074206788715884</v>
      </c>
      <c r="I17" s="33">
        <f>VLOOKUP(A17,'[2]апп на 1 жителя'!A$285:D$347,4,0)</f>
        <v>1.7317372140938367</v>
      </c>
      <c r="J17" s="33">
        <f>VLOOKUP(A17,'[2]апп на 1 жителя'!A$352:D$414,4,0)</f>
        <v>4.0734493371212119</v>
      </c>
      <c r="K17" s="34">
        <f>I17*VLOOKUP(A17,'[3]6Весовые коэф.'!$A$6:$G$68,7,0)</f>
        <v>0.1039042328456302</v>
      </c>
      <c r="L17" s="34">
        <f>J17*VLOOKUP(A17,'[3]6Весовые коэф.'!$A$6:$G$68,6,0)</f>
        <v>3.829042376893939</v>
      </c>
      <c r="M17" s="35"/>
      <c r="N17" s="36"/>
      <c r="O17" s="37">
        <f t="shared" si="1"/>
        <v>3.9329466097395693</v>
      </c>
    </row>
    <row r="18" spans="1:15" x14ac:dyDescent="0.25">
      <c r="A18" s="28">
        <v>560036</v>
      </c>
      <c r="B18" s="29" t="s">
        <v>41</v>
      </c>
      <c r="C18" s="30">
        <f>VLOOKUP(A18,'[2]апп на 1 жителя'!A$144:D$208,4,0)</f>
        <v>197990</v>
      </c>
      <c r="D18" s="30">
        <f>VLOOKUP(A18,'[2]апп на 1 жителя'!A$4:D$68,4,0)</f>
        <v>121664</v>
      </c>
      <c r="E18" s="31">
        <f>VLOOKUP(A18,'[3]6Весовые коэф.'!$A$6:$D$68,4,0)</f>
        <v>47863</v>
      </c>
      <c r="F18" s="31">
        <f>VLOOKUP(A18,'[3]6Весовые коэф.'!$A$6:$D$68,3,0)</f>
        <v>10717</v>
      </c>
      <c r="G18" s="32">
        <f t="shared" si="0"/>
        <v>4.1365982073835736</v>
      </c>
      <c r="H18" s="32">
        <f t="shared" si="0"/>
        <v>11.352430717551554</v>
      </c>
      <c r="I18" s="33">
        <f>VLOOKUP(A18,'[2]апп на 1 жителя'!A$285:D$347,4,0)</f>
        <v>3.9433534152257246</v>
      </c>
      <c r="J18" s="33">
        <f>VLOOKUP(A18,'[2]апп на 1 жителя'!A$352:D$414,4,0)</f>
        <v>4.7861426767676774</v>
      </c>
      <c r="K18" s="34">
        <f>I18*VLOOKUP(A18,'[3]6Весовые коэф.'!$A$6:$G$68,7,0)</f>
        <v>3.2335498004850938</v>
      </c>
      <c r="L18" s="34">
        <f>J18*VLOOKUP(A18,'[3]6Весовые коэф.'!$A$6:$G$68,6,0)</f>
        <v>0.86150568181818188</v>
      </c>
      <c r="M18" s="35"/>
      <c r="N18" s="36"/>
      <c r="O18" s="37">
        <f t="shared" si="1"/>
        <v>4.0950554823032759</v>
      </c>
    </row>
    <row r="19" spans="1:15" x14ac:dyDescent="0.25">
      <c r="A19" s="28">
        <v>560041</v>
      </c>
      <c r="B19" s="29" t="s">
        <v>43</v>
      </c>
      <c r="C19" s="30">
        <f>VLOOKUP(A19,'[2]апп на 1 жителя'!A$144:D$208,4,0)</f>
        <v>3611</v>
      </c>
      <c r="D19" s="30">
        <f>VLOOKUP(A19,'[2]апп на 1 жителя'!A$4:D$68,4,0)</f>
        <v>218406</v>
      </c>
      <c r="E19" s="31">
        <f>VLOOKUP(A19,'[3]6Весовые коэф.'!$A$6:$D$68,4,0)</f>
        <v>1643</v>
      </c>
      <c r="F19" s="31">
        <f>VLOOKUP(A19,'[3]6Весовые коэф.'!$A$6:$D$68,3,0)</f>
        <v>19013</v>
      </c>
      <c r="G19" s="32">
        <f t="shared" si="0"/>
        <v>2.1978088861838101</v>
      </c>
      <c r="H19" s="32">
        <f t="shared" si="0"/>
        <v>11.487192973228844</v>
      </c>
      <c r="I19" s="33">
        <f>VLOOKUP(A19,'[2]апп на 1 жителя'!A$285:D$347,4,0)</f>
        <v>1.4148606003703412</v>
      </c>
      <c r="J19" s="33">
        <f>VLOOKUP(A19,'[2]апп на 1 жителя'!A$352:D$414,4,0)</f>
        <v>4.852726483585859</v>
      </c>
      <c r="K19" s="34">
        <f>I19*VLOOKUP(A19,'[3]6Весовые коэф.'!$A$6:$G$68,7,0)</f>
        <v>0.1131888480296273</v>
      </c>
      <c r="L19" s="34">
        <f>J19*VLOOKUP(A19,'[3]6Весовые коэф.'!$A$6:$G$68,6,0)</f>
        <v>4.4645083648989905</v>
      </c>
      <c r="M19" s="35"/>
      <c r="N19" s="36"/>
      <c r="O19" s="37">
        <f t="shared" si="1"/>
        <v>4.5776972129286175</v>
      </c>
    </row>
    <row r="20" spans="1:15" x14ac:dyDescent="0.25">
      <c r="A20" s="28">
        <v>560043</v>
      </c>
      <c r="B20" s="29" t="s">
        <v>44</v>
      </c>
      <c r="C20" s="30">
        <f>VLOOKUP(A20,'[2]апп на 1 жителя'!A$144:D$208,4,0)</f>
        <v>100389</v>
      </c>
      <c r="D20" s="30">
        <f>VLOOKUP(A20,'[2]апп на 1 жителя'!A$4:D$68,4,0)</f>
        <v>51778</v>
      </c>
      <c r="E20" s="31">
        <f>VLOOKUP(A20,'[3]6Весовые коэф.'!$A$6:$D$68,4,0)</f>
        <v>21250</v>
      </c>
      <c r="F20" s="31">
        <f>VLOOKUP(A20,'[3]6Весовые коэф.'!$A$6:$D$68,3,0)</f>
        <v>5177</v>
      </c>
      <c r="G20" s="32">
        <f t="shared" si="0"/>
        <v>4.7241882352941174</v>
      </c>
      <c r="H20" s="32">
        <f t="shared" si="0"/>
        <v>10.001545296503767</v>
      </c>
      <c r="I20" s="33">
        <f>VLOOKUP(A20,'[2]апп на 1 жителя'!A$285:D$347,4,0)</f>
        <v>4.7088125603108768</v>
      </c>
      <c r="J20" s="33">
        <f>VLOOKUP(A20,'[2]апп на 1 жителя'!A$352:D$414,4,0)</f>
        <v>4.120304608585859</v>
      </c>
      <c r="K20" s="34">
        <f>I20*VLOOKUP(A20,'[3]6Весовые коэф.'!$A$6:$G$68,7,0)</f>
        <v>3.7670500482487017</v>
      </c>
      <c r="L20" s="34">
        <f>J20*VLOOKUP(A20,'[3]6Весовые коэф.'!$A$6:$G$68,6,0)</f>
        <v>0.82406092171717182</v>
      </c>
      <c r="M20" s="35"/>
      <c r="N20" s="36"/>
      <c r="O20" s="37">
        <f t="shared" si="1"/>
        <v>4.5911109699658734</v>
      </c>
    </row>
    <row r="21" spans="1:15" x14ac:dyDescent="0.25">
      <c r="A21" s="28">
        <v>560045</v>
      </c>
      <c r="B21" s="29" t="s">
        <v>45</v>
      </c>
      <c r="C21" s="30">
        <f>VLOOKUP(A21,'[2]апп на 1 жителя'!A$144:D$208,4,0)</f>
        <v>99603</v>
      </c>
      <c r="D21" s="30">
        <f>VLOOKUP(A21,'[2]апп на 1 жителя'!A$4:D$68,4,0)</f>
        <v>73778</v>
      </c>
      <c r="E21" s="31">
        <f>VLOOKUP(A21,'[3]6Весовые коэф.'!$A$6:$D$68,4,0)</f>
        <v>19723</v>
      </c>
      <c r="F21" s="31">
        <f>VLOOKUP(A21,'[3]6Весовые коэф.'!$A$6:$D$68,3,0)</f>
        <v>5820</v>
      </c>
      <c r="G21" s="32">
        <f t="shared" si="0"/>
        <v>5.0500937991177812</v>
      </c>
      <c r="H21" s="32">
        <f t="shared" si="0"/>
        <v>12.676632302405498</v>
      </c>
      <c r="I21" s="33">
        <f>VLOOKUP(A21,'[2]апп на 1 жителя'!A$285:D$347,4,0)</f>
        <v>5</v>
      </c>
      <c r="J21" s="33">
        <f>VLOOKUP(A21,'[2]апп на 1 жителя'!A$352:D$414,4,0)</f>
        <v>5</v>
      </c>
      <c r="K21" s="34">
        <f>I21*VLOOKUP(A21,'[3]6Весовые коэф.'!$A$6:$G$68,7,0)</f>
        <v>3.85</v>
      </c>
      <c r="L21" s="34">
        <f>J21*VLOOKUP(A21,'[3]6Весовые коэф.'!$A$6:$G$68,6,0)</f>
        <v>1.1500000000000001</v>
      </c>
      <c r="M21" s="35"/>
      <c r="N21" s="36"/>
      <c r="O21" s="37">
        <f t="shared" si="1"/>
        <v>5</v>
      </c>
    </row>
    <row r="22" spans="1:15" x14ac:dyDescent="0.25">
      <c r="A22" s="28">
        <v>560047</v>
      </c>
      <c r="B22" s="29" t="s">
        <v>46</v>
      </c>
      <c r="C22" s="30">
        <f>VLOOKUP(A22,'[2]апп на 1 жителя'!A$144:D$208,4,0)</f>
        <v>163057</v>
      </c>
      <c r="D22" s="30">
        <f>VLOOKUP(A22,'[2]апп на 1 жителя'!A$4:D$68,4,0)</f>
        <v>98634</v>
      </c>
      <c r="E22" s="31">
        <f>VLOOKUP(A22,'[3]6Весовые коэф.'!$A$6:$D$68,4,0)</f>
        <v>30306</v>
      </c>
      <c r="F22" s="31">
        <f>VLOOKUP(A22,'[3]6Весовые коэф.'!$A$6:$D$68,3,0)</f>
        <v>8399</v>
      </c>
      <c r="G22" s="32">
        <f t="shared" si="0"/>
        <v>5.380353725334917</v>
      </c>
      <c r="H22" s="32">
        <f t="shared" si="0"/>
        <v>11.74354089772592</v>
      </c>
      <c r="I22" s="33">
        <f>VLOOKUP(A22,'[2]апп на 1 жителя'!A$285:D$347,4,0)</f>
        <v>5</v>
      </c>
      <c r="J22" s="33">
        <f>VLOOKUP(A22,'[2]апп на 1 жителя'!A$352:D$414,4,0)</f>
        <v>4.9794823232323235</v>
      </c>
      <c r="K22" s="34">
        <f>I22*VLOOKUP(A22,'[3]6Весовые коэф.'!$A$6:$G$68,7,0)</f>
        <v>3.9000000000000004</v>
      </c>
      <c r="L22" s="34">
        <f>J22*VLOOKUP(A22,'[3]6Весовые коэф.'!$A$6:$G$68,6,0)</f>
        <v>1.0954861111111112</v>
      </c>
      <c r="M22" s="35"/>
      <c r="N22" s="36"/>
      <c r="O22" s="37">
        <f t="shared" si="1"/>
        <v>4.9954861111111111</v>
      </c>
    </row>
    <row r="23" spans="1:15" x14ac:dyDescent="0.25">
      <c r="A23" s="28">
        <v>560049</v>
      </c>
      <c r="B23" s="29" t="s">
        <v>47</v>
      </c>
      <c r="C23" s="30">
        <f>VLOOKUP(A23,'[2]апп на 1 жителя'!A$144:D$208,4,0)</f>
        <v>134308</v>
      </c>
      <c r="D23" s="30">
        <f>VLOOKUP(A23,'[2]апп на 1 жителя'!A$4:D$68,4,0)</f>
        <v>126105</v>
      </c>
      <c r="E23" s="31">
        <f>VLOOKUP(A23,'[3]6Весовые коэф.'!$A$6:$D$68,4,0)</f>
        <v>33494</v>
      </c>
      <c r="F23" s="31">
        <f>VLOOKUP(A23,'[3]6Весовые коэф.'!$A$6:$D$68,3,0)</f>
        <v>12018</v>
      </c>
      <c r="G23" s="32">
        <f t="shared" si="0"/>
        <v>4.0099122230847319</v>
      </c>
      <c r="H23" s="32">
        <f t="shared" si="0"/>
        <v>10.49301048427359</v>
      </c>
      <c r="I23" s="33">
        <f>VLOOKUP(A23,'[2]апп на 1 жителя'!A$285:D$347,4,0)</f>
        <v>3.7777430039381366</v>
      </c>
      <c r="J23" s="33">
        <f>VLOOKUP(A23,'[2]апп на 1 жителя'!A$352:D$414,4,0)</f>
        <v>4.3624723800505052</v>
      </c>
      <c r="K23" s="34">
        <f>I23*VLOOKUP(A23,'[3]6Весовые коэф.'!$A$6:$G$68,7,0)</f>
        <v>2.7955298229142209</v>
      </c>
      <c r="L23" s="34">
        <f>J23*VLOOKUP(A23,'[3]6Весовые коэф.'!$A$6:$G$68,6,0)</f>
        <v>1.1342428188131315</v>
      </c>
      <c r="M23" s="35"/>
      <c r="N23" s="36"/>
      <c r="O23" s="37">
        <f t="shared" si="1"/>
        <v>3.9297726417273524</v>
      </c>
    </row>
    <row r="24" spans="1:15" x14ac:dyDescent="0.25">
      <c r="A24" s="28">
        <v>560050</v>
      </c>
      <c r="B24" s="29" t="s">
        <v>48</v>
      </c>
      <c r="C24" s="30">
        <f>VLOOKUP(A24,'[2]апп на 1 жителя'!A$144:D$208,4,0)</f>
        <v>139400</v>
      </c>
      <c r="D24" s="30">
        <f>VLOOKUP(A24,'[2]апп на 1 жителя'!A$4:D$68,4,0)</f>
        <v>93927</v>
      </c>
      <c r="E24" s="31">
        <f>VLOOKUP(A24,'[3]6Весовые коэф.'!$A$6:$D$68,4,0)</f>
        <v>26767</v>
      </c>
      <c r="F24" s="31">
        <f>VLOOKUP(A24,'[3]6Весовые коэф.'!$A$6:$D$68,3,0)</f>
        <v>7592</v>
      </c>
      <c r="G24" s="32">
        <f t="shared" si="0"/>
        <v>5.2079052564725226</v>
      </c>
      <c r="H24" s="32">
        <f t="shared" si="0"/>
        <v>12.371838777660695</v>
      </c>
      <c r="I24" s="33">
        <f>VLOOKUP(A24,'[2]апп на 1 жителя'!A$285:D$347,4,0)</f>
        <v>5</v>
      </c>
      <c r="J24" s="33">
        <f>VLOOKUP(A24,'[2]апп на 1 жителя'!A$352:D$414,4,0)</f>
        <v>5</v>
      </c>
      <c r="K24" s="34">
        <f>I24*VLOOKUP(A24,'[3]6Весовые коэф.'!$A$6:$G$68,7,0)</f>
        <v>3.9000000000000004</v>
      </c>
      <c r="L24" s="34">
        <f>J24*VLOOKUP(A24,'[3]6Весовые коэф.'!$A$6:$G$68,6,0)</f>
        <v>1.1000000000000001</v>
      </c>
      <c r="M24" s="35"/>
      <c r="N24" s="36"/>
      <c r="O24" s="37">
        <f t="shared" si="1"/>
        <v>5</v>
      </c>
    </row>
    <row r="25" spans="1:15" x14ac:dyDescent="0.25">
      <c r="A25" s="28">
        <v>560051</v>
      </c>
      <c r="B25" s="29" t="s">
        <v>49</v>
      </c>
      <c r="C25" s="30">
        <f>VLOOKUP(A25,'[2]апп на 1 жителя'!A$144:D$208,4,0)</f>
        <v>193355</v>
      </c>
      <c r="D25" s="30">
        <f>VLOOKUP(A25,'[2]апп на 1 жителя'!A$4:D$68,4,0)</f>
        <v>84710</v>
      </c>
      <c r="E25" s="31">
        <f>VLOOKUP(A25,'[3]6Весовые коэф.'!$A$6:$D$68,4,0)</f>
        <v>22677</v>
      </c>
      <c r="F25" s="31">
        <f>VLOOKUP(A25,'[3]6Весовые коэф.'!$A$6:$D$68,3,0)</f>
        <v>6311</v>
      </c>
      <c r="G25" s="32">
        <f t="shared" si="0"/>
        <v>8.5264805750319699</v>
      </c>
      <c r="H25" s="32">
        <f t="shared" si="0"/>
        <v>13.422595468230075</v>
      </c>
      <c r="I25" s="33">
        <f>VLOOKUP(A25,'[2]апп на 1 жителя'!A$285:D$347,4,0)</f>
        <v>5</v>
      </c>
      <c r="J25" s="33">
        <f>VLOOKUP(A25,'[2]апп на 1 жителя'!A$352:D$414,4,0)</f>
        <v>5</v>
      </c>
      <c r="K25" s="34">
        <f>I25*VLOOKUP(A25,'[3]6Весовые коэф.'!$A$6:$G$68,7,0)*0</f>
        <v>0</v>
      </c>
      <c r="L25" s="34">
        <f>J25*VLOOKUP(A25,'[3]6Весовые коэф.'!$A$6:$G$68,6,0)</f>
        <v>1.1000000000000001</v>
      </c>
      <c r="M25" s="35">
        <v>1</v>
      </c>
      <c r="N25" s="36"/>
      <c r="O25" s="37">
        <f t="shared" si="1"/>
        <v>1.1000000000000001</v>
      </c>
    </row>
    <row r="26" spans="1:15" x14ac:dyDescent="0.25">
      <c r="A26" s="28">
        <v>560052</v>
      </c>
      <c r="B26" s="29" t="s">
        <v>50</v>
      </c>
      <c r="C26" s="30">
        <f>VLOOKUP(A26,'[2]апп на 1 жителя'!A$144:D$208,4,0)</f>
        <v>83280</v>
      </c>
      <c r="D26" s="30">
        <f>VLOOKUP(A26,'[2]апп на 1 жителя'!A$4:D$68,4,0)</f>
        <v>47696</v>
      </c>
      <c r="E26" s="31">
        <f>VLOOKUP(A26,'[3]6Весовые коэф.'!$A$6:$D$68,4,0)</f>
        <v>18253</v>
      </c>
      <c r="F26" s="31">
        <f>VLOOKUP(A26,'[3]6Весовые коэф.'!$A$6:$D$68,3,0)</f>
        <v>5615</v>
      </c>
      <c r="G26" s="32">
        <f t="shared" si="0"/>
        <v>4.5625376650413632</v>
      </c>
      <c r="H26" s="32">
        <f t="shared" si="0"/>
        <v>8.494390026714159</v>
      </c>
      <c r="I26" s="33">
        <f>VLOOKUP(A26,'[2]апп на 1 жителя'!A$285:D$347,4,0)</f>
        <v>4.4988655034817286</v>
      </c>
      <c r="J26" s="33">
        <f>VLOOKUP(A26,'[2]апп на 1 жителя'!A$352:D$414,4,0)</f>
        <v>3.3765388257575752</v>
      </c>
      <c r="K26" s="34">
        <f>I26*VLOOKUP(A26,'[3]6Весовые коэф.'!$A$6:$G$68,7,0)</f>
        <v>3.4191377826461138</v>
      </c>
      <c r="L26" s="34">
        <f>J26*VLOOKUP(A26,'[3]6Весовые коэф.'!$A$6:$G$68,6,0)</f>
        <v>0.81036931818181801</v>
      </c>
      <c r="M26" s="35"/>
      <c r="N26" s="36"/>
      <c r="O26" s="37">
        <f t="shared" si="1"/>
        <v>4.2295071008279317</v>
      </c>
    </row>
    <row r="27" spans="1:15" x14ac:dyDescent="0.25">
      <c r="A27" s="28">
        <v>560053</v>
      </c>
      <c r="B27" s="29" t="s">
        <v>51</v>
      </c>
      <c r="C27" s="30">
        <f>VLOOKUP(A27,'[2]апп на 1 жителя'!A$144:D$208,4,0)</f>
        <v>54303</v>
      </c>
      <c r="D27" s="30">
        <f>VLOOKUP(A27,'[2]апп на 1 жителя'!A$4:D$68,4,0)</f>
        <v>37535</v>
      </c>
      <c r="E27" s="31">
        <f>VLOOKUP(A27,'[3]6Весовые коэф.'!$A$6:$D$68,4,0)</f>
        <v>16452</v>
      </c>
      <c r="F27" s="31">
        <f>VLOOKUP(A27,'[3]6Весовые коэф.'!$A$6:$D$68,3,0)</f>
        <v>4839</v>
      </c>
      <c r="G27" s="32">
        <f t="shared" si="0"/>
        <v>3.3006929248723558</v>
      </c>
      <c r="H27" s="32">
        <f t="shared" si="0"/>
        <v>7.7567679272576981</v>
      </c>
      <c r="I27" s="33">
        <f>VLOOKUP(A27,'[2]апп на 1 жителя'!A$285:D$347,4,0)</f>
        <v>2.8531935424979786</v>
      </c>
      <c r="J27" s="33">
        <f>VLOOKUP(A27,'[2]апп на 1 жителя'!A$352:D$414,4,0)</f>
        <v>3.0130405618686864</v>
      </c>
      <c r="K27" s="34">
        <f>I27*VLOOKUP(A27,'[3]6Весовые коэф.'!$A$6:$G$68,7,0)</f>
        <v>2.1969590277234436</v>
      </c>
      <c r="L27" s="34">
        <f>J27*VLOOKUP(A27,'[3]6Весовые коэф.'!$A$6:$G$68,6,0)</f>
        <v>0.6929993292297979</v>
      </c>
      <c r="M27" s="35"/>
      <c r="N27" s="36"/>
      <c r="O27" s="37">
        <f t="shared" si="1"/>
        <v>2.8899583569532417</v>
      </c>
    </row>
    <row r="28" spans="1:15" x14ac:dyDescent="0.25">
      <c r="A28" s="28">
        <v>560054</v>
      </c>
      <c r="B28" s="29" t="s">
        <v>52</v>
      </c>
      <c r="C28" s="30">
        <f>VLOOKUP(A28,'[2]апп на 1 жителя'!A$144:D$208,4,0)</f>
        <v>62477</v>
      </c>
      <c r="D28" s="30">
        <f>VLOOKUP(A28,'[2]апп на 1 жителя'!A$4:D$68,4,0)</f>
        <v>59930</v>
      </c>
      <c r="E28" s="31">
        <f>VLOOKUP(A28,'[3]6Весовые коэф.'!$A$6:$D$68,4,0)</f>
        <v>16280</v>
      </c>
      <c r="F28" s="31">
        <f>VLOOKUP(A28,'[3]6Весовые коэф.'!$A$6:$D$68,3,0)</f>
        <v>5390</v>
      </c>
      <c r="G28" s="32">
        <f t="shared" si="0"/>
        <v>3.8376535626535628</v>
      </c>
      <c r="H28" s="32">
        <f t="shared" si="0"/>
        <v>11.11873840445269</v>
      </c>
      <c r="I28" s="33">
        <f>VLOOKUP(A28,'[2]апп на 1 жителя'!A$285:D$347,4,0)</f>
        <v>3.5534517382573085</v>
      </c>
      <c r="J28" s="33">
        <f>VLOOKUP(A28,'[2]апп на 1 жителя'!A$352:D$414,4,0)</f>
        <v>4.6712239583333339</v>
      </c>
      <c r="K28" s="34">
        <f>I28*VLOOKUP(A28,'[3]6Весовые коэф.'!$A$6:$G$68,7,0)</f>
        <v>2.6650888036929814</v>
      </c>
      <c r="L28" s="34">
        <f>J28*VLOOKUP(A28,'[3]6Весовые коэф.'!$A$6:$G$68,6,0)</f>
        <v>1.1678059895833335</v>
      </c>
      <c r="M28" s="35"/>
      <c r="N28" s="36"/>
      <c r="O28" s="37">
        <f t="shared" si="1"/>
        <v>3.8328947932763149</v>
      </c>
    </row>
    <row r="29" spans="1:15" x14ac:dyDescent="0.25">
      <c r="A29" s="28">
        <v>560055</v>
      </c>
      <c r="B29" s="29" t="s">
        <v>53</v>
      </c>
      <c r="C29" s="30">
        <f>VLOOKUP(A29,'[2]апп на 1 жителя'!A$144:D$208,4,0)</f>
        <v>54285</v>
      </c>
      <c r="D29" s="30">
        <f>VLOOKUP(A29,'[2]апп на 1 жителя'!A$4:D$68,4,0)</f>
        <v>37263</v>
      </c>
      <c r="E29" s="31">
        <f>VLOOKUP(A29,'[3]6Весовые коэф.'!$A$6:$D$68,4,0)</f>
        <v>11662</v>
      </c>
      <c r="F29" s="31">
        <f>VLOOKUP(A29,'[3]6Весовые коэф.'!$A$6:$D$68,3,0)</f>
        <v>2910</v>
      </c>
      <c r="G29" s="32">
        <f t="shared" si="0"/>
        <v>4.6548619447779114</v>
      </c>
      <c r="H29" s="32">
        <f t="shared" si="0"/>
        <v>12.805154639175258</v>
      </c>
      <c r="I29" s="33">
        <f>VLOOKUP(A29,'[2]апп на 1 жителя'!A$285:D$347,4,0)</f>
        <v>4.6188352502412418</v>
      </c>
      <c r="J29" s="33">
        <f>VLOOKUP(A29,'[2]апп на 1 жителя'!A$352:D$414,4,0)</f>
        <v>5</v>
      </c>
      <c r="K29" s="34">
        <f>I29*VLOOKUP(A29,'[3]6Весовые коэф.'!$A$6:$G$68,7,0)*0</f>
        <v>0</v>
      </c>
      <c r="L29" s="34">
        <f>J29*VLOOKUP(A29,'[3]6Весовые коэф.'!$A$6:$G$68,6,0)</f>
        <v>1</v>
      </c>
      <c r="M29" s="35">
        <v>1</v>
      </c>
      <c r="N29" s="36"/>
      <c r="O29" s="37">
        <f t="shared" si="1"/>
        <v>1</v>
      </c>
    </row>
    <row r="30" spans="1:15" x14ac:dyDescent="0.25">
      <c r="A30" s="28">
        <v>560056</v>
      </c>
      <c r="B30" s="29" t="s">
        <v>54</v>
      </c>
      <c r="C30" s="30">
        <f>VLOOKUP(A30,'[2]апп на 1 жителя'!A$144:D$208,4,0)</f>
        <v>97744</v>
      </c>
      <c r="D30" s="30">
        <f>VLOOKUP(A30,'[2]апп на 1 жителя'!A$4:D$68,4,0)</f>
        <v>35920</v>
      </c>
      <c r="E30" s="31">
        <f>VLOOKUP(A30,'[3]6Весовые коэф.'!$A$6:$D$68,4,0)</f>
        <v>15789</v>
      </c>
      <c r="F30" s="31">
        <f>VLOOKUP(A30,'[3]6Весовые коэф.'!$A$6:$D$68,3,0)</f>
        <v>3504</v>
      </c>
      <c r="G30" s="32">
        <f t="shared" si="0"/>
        <v>6.1906390525049089</v>
      </c>
      <c r="H30" s="32">
        <f t="shared" si="0"/>
        <v>10.251141552511415</v>
      </c>
      <c r="I30" s="33">
        <f>VLOOKUP(A30,'[2]апп на 1 жителя'!A$285:D$347,4,0)</f>
        <v>5</v>
      </c>
      <c r="J30" s="33">
        <f>VLOOKUP(A30,'[2]апп на 1 жителя'!A$352:D$414,4,0)</f>
        <v>4.2431147411616159</v>
      </c>
      <c r="K30" s="34">
        <f>I30*VLOOKUP(A30,'[3]6Весовые коэф.'!$A$6:$G$68,7,0)</f>
        <v>4.0999999999999996</v>
      </c>
      <c r="L30" s="34">
        <f>J30*VLOOKUP(A30,'[3]6Весовые коэф.'!$A$6:$G$68,6,0)</f>
        <v>0.76376065340909083</v>
      </c>
      <c r="M30" s="35"/>
      <c r="N30" s="36"/>
      <c r="O30" s="37">
        <f t="shared" si="1"/>
        <v>4.8637606534090905</v>
      </c>
    </row>
    <row r="31" spans="1:15" x14ac:dyDescent="0.25">
      <c r="A31" s="28">
        <v>560057</v>
      </c>
      <c r="B31" s="29" t="s">
        <v>55</v>
      </c>
      <c r="C31" s="30">
        <f>VLOOKUP(A31,'[2]апп на 1 жителя'!A$144:D$208,4,0)</f>
        <v>66584</v>
      </c>
      <c r="D31" s="30">
        <f>VLOOKUP(A31,'[2]апп на 1 жителя'!A$4:D$68,4,0)</f>
        <v>41699</v>
      </c>
      <c r="E31" s="31">
        <f>VLOOKUP(A31,'[3]6Весовые коэф.'!$A$6:$D$68,4,0)</f>
        <v>12738</v>
      </c>
      <c r="F31" s="31">
        <f>VLOOKUP(A31,'[3]6Весовые коэф.'!$A$6:$D$68,3,0)</f>
        <v>3417</v>
      </c>
      <c r="G31" s="32">
        <f t="shared" si="0"/>
        <v>5.2271942220128746</v>
      </c>
      <c r="H31" s="32">
        <f t="shared" si="0"/>
        <v>12.203394790752121</v>
      </c>
      <c r="I31" s="33">
        <f>VLOOKUP(A31,'[2]апп на 1 жителя'!A$285:D$347,4,0)</f>
        <v>5</v>
      </c>
      <c r="J31" s="33">
        <f>VLOOKUP(A31,'[2]апп на 1 жителя'!A$352:D$414,4,0)</f>
        <v>5</v>
      </c>
      <c r="K31" s="34">
        <f>I31*VLOOKUP(A31,'[3]6Весовые коэф.'!$A$6:$G$68,7,0)</f>
        <v>3.95</v>
      </c>
      <c r="L31" s="34">
        <f>J31*VLOOKUP(A31,'[3]6Весовые коэф.'!$A$6:$G$68,6,0)</f>
        <v>1.05</v>
      </c>
      <c r="M31" s="35"/>
      <c r="N31" s="36"/>
      <c r="O31" s="37">
        <f t="shared" si="1"/>
        <v>5</v>
      </c>
    </row>
    <row r="32" spans="1:15" x14ac:dyDescent="0.25">
      <c r="A32" s="28">
        <v>560058</v>
      </c>
      <c r="B32" s="29" t="s">
        <v>56</v>
      </c>
      <c r="C32" s="30">
        <f>VLOOKUP(A32,'[2]апп на 1 жителя'!A$144:D$208,4,0)</f>
        <v>158419</v>
      </c>
      <c r="D32" s="30">
        <f>VLOOKUP(A32,'[2]апп на 1 жителя'!A$4:D$68,4,0)</f>
        <v>101907</v>
      </c>
      <c r="E32" s="31">
        <f>VLOOKUP(A32,'[3]6Весовые коэф.'!$A$6:$D$68,4,0)</f>
        <v>34904</v>
      </c>
      <c r="F32" s="31">
        <f>VLOOKUP(A32,'[3]6Весовые коэф.'!$A$6:$D$68,3,0)</f>
        <v>9796</v>
      </c>
      <c r="G32" s="32">
        <f t="shared" si="0"/>
        <v>4.5387061654824663</v>
      </c>
      <c r="H32" s="32">
        <f t="shared" si="0"/>
        <v>10.402919559003674</v>
      </c>
      <c r="I32" s="33">
        <f>VLOOKUP(A32,'[2]апп на 1 жителя'!A$285:D$347,4,0)</f>
        <v>4.467569047805334</v>
      </c>
      <c r="J32" s="33">
        <f>VLOOKUP(A32,'[2]апп на 1 жителя'!A$352:D$414,4,0)</f>
        <v>4.3180831755050511</v>
      </c>
      <c r="K32" s="34">
        <f>I32*VLOOKUP(A32,'[3]6Весовые коэф.'!$A$6:$G$68,7,0)</f>
        <v>3.4847038572881606</v>
      </c>
      <c r="L32" s="34">
        <f>J32*VLOOKUP(A32,'[3]6Весовые коэф.'!$A$6:$G$68,6,0)</f>
        <v>0.94997829861111127</v>
      </c>
      <c r="M32" s="35"/>
      <c r="N32" s="36"/>
      <c r="O32" s="37">
        <f t="shared" si="1"/>
        <v>4.4346821558992717</v>
      </c>
    </row>
    <row r="33" spans="1:15" x14ac:dyDescent="0.25">
      <c r="A33" s="28">
        <v>560059</v>
      </c>
      <c r="B33" s="29" t="s">
        <v>57</v>
      </c>
      <c r="C33" s="30">
        <f>VLOOKUP(A33,'[2]апп на 1 жителя'!A$144:D$208,4,0)</f>
        <v>44244</v>
      </c>
      <c r="D33" s="30">
        <f>VLOOKUP(A33,'[2]апп на 1 жителя'!A$4:D$68,4,0)</f>
        <v>31331</v>
      </c>
      <c r="E33" s="31">
        <f>VLOOKUP(A33,'[3]6Весовые коэф.'!$A$6:$D$68,4,0)</f>
        <v>10962</v>
      </c>
      <c r="F33" s="31">
        <f>VLOOKUP(A33,'[3]6Весовые коэф.'!$A$6:$D$68,3,0)</f>
        <v>2710</v>
      </c>
      <c r="G33" s="32">
        <f t="shared" si="0"/>
        <v>4.0361247947454846</v>
      </c>
      <c r="H33" s="32">
        <f t="shared" si="0"/>
        <v>11.561254612546126</v>
      </c>
      <c r="I33" s="33">
        <f>VLOOKUP(A33,'[2]апп на 1 жителя'!A$285:D$347,4,0)</f>
        <v>3.8116474975875638</v>
      </c>
      <c r="J33" s="33">
        <f>VLOOKUP(A33,'[2]апп на 1 жителя'!A$352:D$414,4,0)</f>
        <v>4.8892242739898997</v>
      </c>
      <c r="K33" s="34">
        <f>I33*VLOOKUP(A33,'[3]6Весовые коэф.'!$A$6:$G$68,7,0)</f>
        <v>3.0493179980700513</v>
      </c>
      <c r="L33" s="34">
        <f>J33*VLOOKUP(A33,'[3]6Весовые коэф.'!$A$6:$G$68,6,0)</f>
        <v>0.97784485479798</v>
      </c>
      <c r="M33" s="35"/>
      <c r="N33" s="36"/>
      <c r="O33" s="37">
        <f t="shared" si="1"/>
        <v>4.027162852868031</v>
      </c>
    </row>
    <row r="34" spans="1:15" x14ac:dyDescent="0.25">
      <c r="A34" s="28">
        <v>560060</v>
      </c>
      <c r="B34" s="29" t="s">
        <v>58</v>
      </c>
      <c r="C34" s="30">
        <f>VLOOKUP(A34,'[2]апп на 1 жителя'!A$144:D$208,4,0)</f>
        <v>56555</v>
      </c>
      <c r="D34" s="30">
        <f>VLOOKUP(A34,'[2]апп на 1 жителя'!A$4:D$68,4,0)</f>
        <v>46438</v>
      </c>
      <c r="E34" s="31">
        <f>VLOOKUP(A34,'[3]6Весовые коэф.'!$A$6:$D$68,4,0)</f>
        <v>12439</v>
      </c>
      <c r="F34" s="31">
        <f>VLOOKUP(A34,'[3]6Весовые коэф.'!$A$6:$D$68,3,0)</f>
        <v>3747</v>
      </c>
      <c r="G34" s="32">
        <f t="shared" si="0"/>
        <v>4.5465873462496988</v>
      </c>
      <c r="H34" s="32">
        <f t="shared" si="0"/>
        <v>12.393381371764077</v>
      </c>
      <c r="I34" s="33">
        <f>VLOOKUP(A34,'[2]апп на 1 жителя'!A$285:D$347,4,0)</f>
        <v>4.4780011996974656</v>
      </c>
      <c r="J34" s="33">
        <f>VLOOKUP(A34,'[2]апп на 1 жителя'!A$352:D$414,4,0)</f>
        <v>5</v>
      </c>
      <c r="K34" s="34">
        <f>I34*VLOOKUP(A34,'[3]6Весовые коэф.'!$A$6:$G$68,7,0)</f>
        <v>3.4480609237670485</v>
      </c>
      <c r="L34" s="34">
        <f>J34*VLOOKUP(A34,'[3]6Весовые коэф.'!$A$6:$G$68,6,0)</f>
        <v>1.1500000000000001</v>
      </c>
      <c r="M34" s="35"/>
      <c r="N34" s="36"/>
      <c r="O34" s="37">
        <f t="shared" si="1"/>
        <v>4.5980609237670489</v>
      </c>
    </row>
    <row r="35" spans="1:15" x14ac:dyDescent="0.25">
      <c r="A35" s="28">
        <v>560061</v>
      </c>
      <c r="B35" s="29" t="s">
        <v>59</v>
      </c>
      <c r="C35" s="30">
        <f>VLOOKUP(A35,'[2]апп на 1 жителя'!A$144:D$208,4,0)</f>
        <v>71453</v>
      </c>
      <c r="D35" s="30">
        <f>VLOOKUP(A35,'[2]апп на 1 жителя'!A$4:D$68,4,0)</f>
        <v>51856</v>
      </c>
      <c r="E35" s="31">
        <f>VLOOKUP(A35,'[3]6Весовые коэф.'!$A$6:$D$68,4,0)</f>
        <v>17734</v>
      </c>
      <c r="F35" s="31">
        <f>VLOOKUP(A35,'[3]6Весовые коэф.'!$A$6:$D$68,3,0)</f>
        <v>5076</v>
      </c>
      <c r="G35" s="32">
        <f t="shared" si="0"/>
        <v>4.0291530393594224</v>
      </c>
      <c r="H35" s="32">
        <f t="shared" si="0"/>
        <v>10.21591804570528</v>
      </c>
      <c r="I35" s="33">
        <f>VLOOKUP(A35,'[2]апп на 1 жителя'!A$285:D$347,4,0)</f>
        <v>3.8025193646819493</v>
      </c>
      <c r="J35" s="33">
        <f>VLOOKUP(A35,'[2]апп на 1 жителя'!A$352:D$414,4,0)</f>
        <v>4.2258522727272725</v>
      </c>
      <c r="K35" s="34">
        <f>I35*VLOOKUP(A35,'[3]6Весовые коэф.'!$A$6:$G$68,7,0)</f>
        <v>2.9659651044519206</v>
      </c>
      <c r="L35" s="34">
        <f>J35*VLOOKUP(A35,'[3]6Весовые коэф.'!$A$6:$G$68,6,0)</f>
        <v>0.9296875</v>
      </c>
      <c r="M35" s="35"/>
      <c r="N35" s="36"/>
      <c r="O35" s="37">
        <f t="shared" si="1"/>
        <v>3.8956526044519206</v>
      </c>
    </row>
    <row r="36" spans="1:15" x14ac:dyDescent="0.25">
      <c r="A36" s="28">
        <v>560062</v>
      </c>
      <c r="B36" s="29" t="s">
        <v>60</v>
      </c>
      <c r="C36" s="30">
        <f>VLOOKUP(A36,'[2]апп на 1 жителя'!A$144:D$208,4,0)</f>
        <v>38229</v>
      </c>
      <c r="D36" s="30">
        <f>VLOOKUP(A36,'[2]апп на 1 жителя'!A$4:D$68,4,0)</f>
        <v>21728</v>
      </c>
      <c r="E36" s="31">
        <f>VLOOKUP(A36,'[3]6Весовые коэф.'!$A$6:$D$68,4,0)</f>
        <v>13637</v>
      </c>
      <c r="F36" s="31">
        <f>VLOOKUP(A36,'[3]6Весовые коэф.'!$A$6:$D$68,3,0)</f>
        <v>3383</v>
      </c>
      <c r="G36" s="32">
        <f t="shared" si="0"/>
        <v>2.8033291779716945</v>
      </c>
      <c r="H36" s="32">
        <f t="shared" si="0"/>
        <v>6.4227017440141889</v>
      </c>
      <c r="I36" s="33">
        <f>VLOOKUP(A36,'[2]апп на 1 жителя'!A$285:D$347,4,0)</f>
        <v>2.2037920872127894</v>
      </c>
      <c r="J36" s="33">
        <f>VLOOKUP(A36,'[2]апп на 1 жителя'!A$352:D$414,4,0)</f>
        <v>2.3550939078282824</v>
      </c>
      <c r="K36" s="34">
        <f>I36*VLOOKUP(A36,'[3]6Весовые коэф.'!$A$6:$G$68,7,0)</f>
        <v>1.7630336697702316</v>
      </c>
      <c r="L36" s="34">
        <f>J36*VLOOKUP(A36,'[3]6Весовые коэф.'!$A$6:$G$68,6,0)</f>
        <v>0.47101878156565652</v>
      </c>
      <c r="M36" s="35"/>
      <c r="N36" s="36"/>
      <c r="O36" s="37">
        <f t="shared" si="1"/>
        <v>2.2340524513358879</v>
      </c>
    </row>
    <row r="37" spans="1:15" x14ac:dyDescent="0.25">
      <c r="A37" s="28">
        <v>560063</v>
      </c>
      <c r="B37" s="29" t="s">
        <v>61</v>
      </c>
      <c r="C37" s="30">
        <f>VLOOKUP(A37,'[2]апп на 1 жителя'!A$144:D$208,4,0)</f>
        <v>51539</v>
      </c>
      <c r="D37" s="30">
        <f>VLOOKUP(A37,'[2]апп на 1 жителя'!A$4:D$68,4,0)</f>
        <v>42459</v>
      </c>
      <c r="E37" s="31">
        <f>VLOOKUP(A37,'[3]6Весовые коэф.'!$A$6:$D$68,4,0)</f>
        <v>14351</v>
      </c>
      <c r="F37" s="31">
        <f>VLOOKUP(A37,'[3]6Весовые коэф.'!$A$6:$D$68,3,0)</f>
        <v>4251</v>
      </c>
      <c r="G37" s="32">
        <f t="shared" si="0"/>
        <v>3.5913176782105776</v>
      </c>
      <c r="H37" s="32">
        <f t="shared" si="0"/>
        <v>9.9880028228652087</v>
      </c>
      <c r="I37" s="33">
        <f>VLOOKUP(A37,'[2]апп на 1 жителя'!A$285:D$347,4,0)</f>
        <v>3.2313590485877475</v>
      </c>
      <c r="J37" s="33">
        <f>VLOOKUP(A37,'[2]апп на 1 жителя'!A$352:D$414,4,0)</f>
        <v>4.1133996212121211</v>
      </c>
      <c r="K37" s="34">
        <f>I37*VLOOKUP(A37,'[3]6Весовые коэф.'!$A$6:$G$68,7,0)*0</f>
        <v>0</v>
      </c>
      <c r="L37" s="34">
        <f>J37*VLOOKUP(A37,'[3]6Весовые коэф.'!$A$6:$G$68,6,0)</f>
        <v>0.94608191287878785</v>
      </c>
      <c r="M37" s="35">
        <v>1</v>
      </c>
      <c r="N37" s="36"/>
      <c r="O37" s="37">
        <f t="shared" si="1"/>
        <v>0.94608191287878785</v>
      </c>
    </row>
    <row r="38" spans="1:15" x14ac:dyDescent="0.25">
      <c r="A38" s="28">
        <v>560064</v>
      </c>
      <c r="B38" s="29" t="s">
        <v>62</v>
      </c>
      <c r="C38" s="30">
        <f>VLOOKUP(A38,'[2]апп на 1 жителя'!A$144:D$208,4,0)</f>
        <v>156317</v>
      </c>
      <c r="D38" s="30">
        <f>VLOOKUP(A38,'[2]апп на 1 жителя'!A$4:D$68,4,0)</f>
        <v>129255</v>
      </c>
      <c r="E38" s="31">
        <f>VLOOKUP(A38,'[3]6Весовые коэф.'!$A$6:$D$68,4,0)</f>
        <v>31379</v>
      </c>
      <c r="F38" s="31">
        <f>VLOOKUP(A38,'[3]6Весовые коэф.'!$A$6:$D$68,3,0)</f>
        <v>9300</v>
      </c>
      <c r="G38" s="32">
        <f t="shared" si="0"/>
        <v>4.9815800376047674</v>
      </c>
      <c r="H38" s="32">
        <f t="shared" si="0"/>
        <v>13.898387096774194</v>
      </c>
      <c r="I38" s="33">
        <f>VLOOKUP(A38,'[2]апп на 1 жителя'!A$285:D$347,4,0)</f>
        <v>5</v>
      </c>
      <c r="J38" s="33">
        <f>VLOOKUP(A38,'[2]апп на 1 жителя'!A$352:D$414,4,0)</f>
        <v>5</v>
      </c>
      <c r="K38" s="34">
        <f>I38*VLOOKUP(A38,'[3]6Весовые коэф.'!$A$6:$G$68,7,0)</f>
        <v>3.85</v>
      </c>
      <c r="L38" s="34">
        <f>J38*VLOOKUP(A38,'[3]6Весовые коэф.'!$A$6:$G$68,6,0)</f>
        <v>1.1500000000000001</v>
      </c>
      <c r="M38" s="35"/>
      <c r="N38" s="36"/>
      <c r="O38" s="37">
        <f t="shared" si="1"/>
        <v>5</v>
      </c>
    </row>
    <row r="39" spans="1:15" x14ac:dyDescent="0.25">
      <c r="A39" s="28">
        <v>560065</v>
      </c>
      <c r="B39" s="29" t="s">
        <v>63</v>
      </c>
      <c r="C39" s="30">
        <f>VLOOKUP(A39,'[2]апп на 1 жителя'!A$144:D$208,4,0)</f>
        <v>86304</v>
      </c>
      <c r="D39" s="30">
        <f>VLOOKUP(A39,'[2]апп на 1 жителя'!A$4:D$68,4,0)</f>
        <v>45286</v>
      </c>
      <c r="E39" s="31">
        <f>VLOOKUP(A39,'[3]6Весовые коэф.'!$A$6:$D$68,4,0)</f>
        <v>13314</v>
      </c>
      <c r="F39" s="31">
        <f>VLOOKUP(A39,'[3]6Весовые коэф.'!$A$6:$D$68,3,0)</f>
        <v>3139</v>
      </c>
      <c r="G39" s="32">
        <f t="shared" si="0"/>
        <v>6.4821991888237944</v>
      </c>
      <c r="H39" s="32">
        <f t="shared" si="0"/>
        <v>14.42688754380376</v>
      </c>
      <c r="I39" s="33">
        <f>VLOOKUP(A39,'[2]апп на 1 жителя'!A$285:D$347,4,0)</f>
        <v>5</v>
      </c>
      <c r="J39" s="33">
        <f>VLOOKUP(A39,'[2]апп на 1 жителя'!A$352:D$414,4,0)</f>
        <v>5</v>
      </c>
      <c r="K39" s="34">
        <f>I39*VLOOKUP(A39,'[3]6Весовые коэф.'!$A$6:$G$68,7,0)</f>
        <v>4.0500000000000007</v>
      </c>
      <c r="L39" s="34">
        <f>J39*VLOOKUP(A39,'[3]6Весовые коэф.'!$A$6:$G$68,6,0)</f>
        <v>0.95</v>
      </c>
      <c r="M39" s="35"/>
      <c r="N39" s="36"/>
      <c r="O39" s="37">
        <f t="shared" si="1"/>
        <v>5.0000000000000009</v>
      </c>
    </row>
    <row r="40" spans="1:15" x14ac:dyDescent="0.25">
      <c r="A40" s="28">
        <v>560066</v>
      </c>
      <c r="B40" s="29" t="s">
        <v>64</v>
      </c>
      <c r="C40" s="30">
        <f>VLOOKUP(A40,'[2]апп на 1 жителя'!A$144:D$208,4,0)</f>
        <v>53077</v>
      </c>
      <c r="D40" s="30">
        <f>VLOOKUP(A40,'[2]апп на 1 жителя'!A$4:D$68,4,0)</f>
        <v>26080</v>
      </c>
      <c r="E40" s="31">
        <f>VLOOKUP(A40,'[3]6Весовые коэф.'!$A$6:$D$68,4,0)</f>
        <v>9186</v>
      </c>
      <c r="F40" s="31">
        <f>VLOOKUP(A40,'[3]6Весовые коэф.'!$A$6:$D$68,3,0)</f>
        <v>2318</v>
      </c>
      <c r="G40" s="32">
        <f t="shared" si="0"/>
        <v>5.7780317875027212</v>
      </c>
      <c r="H40" s="32">
        <f t="shared" si="0"/>
        <v>11.251078515962035</v>
      </c>
      <c r="I40" s="33">
        <f>VLOOKUP(A40,'[2]апп на 1 жителя'!A$285:D$347,4,0)</f>
        <v>5</v>
      </c>
      <c r="J40" s="33">
        <f>VLOOKUP(A40,'[2]апп на 1 жителя'!A$352:D$414,4,0)</f>
        <v>4.736328125</v>
      </c>
      <c r="K40" s="34">
        <f>I40*VLOOKUP(A40,'[3]6Весовые коэф.'!$A$6:$G$68,7,0)</f>
        <v>4</v>
      </c>
      <c r="L40" s="34">
        <f>J40*VLOOKUP(A40,'[3]6Весовые коэф.'!$A$6:$G$68,6,0)</f>
        <v>0.947265625</v>
      </c>
      <c r="M40" s="35"/>
      <c r="N40" s="36"/>
      <c r="O40" s="37">
        <f t="shared" si="1"/>
        <v>4.947265625</v>
      </c>
    </row>
    <row r="41" spans="1:15" x14ac:dyDescent="0.25">
      <c r="A41" s="28">
        <v>560067</v>
      </c>
      <c r="B41" s="29" t="s">
        <v>65</v>
      </c>
      <c r="C41" s="30">
        <f>VLOOKUP(A41,'[2]апп на 1 жителя'!A$144:D$208,4,0)</f>
        <v>81684</v>
      </c>
      <c r="D41" s="30">
        <f>VLOOKUP(A41,'[2]апп на 1 жителя'!A$4:D$68,4,0)</f>
        <v>75205</v>
      </c>
      <c r="E41" s="31">
        <f>VLOOKUP(A41,'[3]6Весовые коэф.'!$A$6:$D$68,4,0)</f>
        <v>22123</v>
      </c>
      <c r="F41" s="31">
        <f>VLOOKUP(A41,'[3]6Весовые коэф.'!$A$6:$D$68,3,0)</f>
        <v>6959</v>
      </c>
      <c r="G41" s="32">
        <f t="shared" si="0"/>
        <v>3.6922659675450888</v>
      </c>
      <c r="H41" s="32">
        <f t="shared" si="0"/>
        <v>10.806868802988935</v>
      </c>
      <c r="I41" s="33">
        <f>VLOOKUP(A41,'[2]апп на 1 жителя'!A$285:D$347,4,0)</f>
        <v>3.3630649662259082</v>
      </c>
      <c r="J41" s="33">
        <f>VLOOKUP(A41,'[2]апп на 1 жителя'!A$352:D$414,4,0)</f>
        <v>4.5173413825757578</v>
      </c>
      <c r="K41" s="34">
        <f>I41*VLOOKUP(A41,'[3]6Весовые коэф.'!$A$6:$G$68,7,0)</f>
        <v>2.5559293743316904</v>
      </c>
      <c r="L41" s="34">
        <f>J41*VLOOKUP(A41,'[3]6Весовые коэф.'!$A$6:$G$68,6,0)</f>
        <v>1.0841619318181819</v>
      </c>
      <c r="M41" s="35"/>
      <c r="N41" s="36"/>
      <c r="O41" s="37">
        <f t="shared" si="1"/>
        <v>3.6400913061498725</v>
      </c>
    </row>
    <row r="42" spans="1:15" x14ac:dyDescent="0.25">
      <c r="A42" s="28">
        <v>560068</v>
      </c>
      <c r="B42" s="29" t="s">
        <v>66</v>
      </c>
      <c r="C42" s="30">
        <f>VLOOKUP(A42,'[2]апп на 1 жителя'!A$144:D$208,4,0)</f>
        <v>98867</v>
      </c>
      <c r="D42" s="30">
        <f>VLOOKUP(A42,'[2]апп на 1 жителя'!A$4:D$68,4,0)</f>
        <v>70114</v>
      </c>
      <c r="E42" s="31">
        <f>VLOOKUP(A42,'[3]6Весовые коэф.'!$A$6:$D$68,4,0)</f>
        <v>25588</v>
      </c>
      <c r="F42" s="31">
        <f>VLOOKUP(A42,'[3]6Весовые коэф.'!$A$6:$D$68,3,0)</f>
        <v>7364</v>
      </c>
      <c r="G42" s="32">
        <f t="shared" si="0"/>
        <v>3.863803345318118</v>
      </c>
      <c r="H42" s="32">
        <f t="shared" si="0"/>
        <v>9.5211841390548617</v>
      </c>
      <c r="I42" s="33">
        <f>VLOOKUP(A42,'[2]апп на 1 жителя'!A$285:D$347,4,0)</f>
        <v>3.5873562319067358</v>
      </c>
      <c r="J42" s="33">
        <f>VLOOKUP(A42,'[2]апп на 1 жителя'!A$352:D$414,4,0)</f>
        <v>3.883068970959596</v>
      </c>
      <c r="K42" s="34">
        <f>I42*VLOOKUP(A42,'[3]6Весовые коэф.'!$A$6:$G$68,7,0)</f>
        <v>2.798137860887254</v>
      </c>
      <c r="L42" s="34">
        <f>J42*VLOOKUP(A42,'[3]6Весовые коэф.'!$A$6:$G$68,6,0)</f>
        <v>0.85427517361111116</v>
      </c>
      <c r="M42" s="35"/>
      <c r="N42" s="36"/>
      <c r="O42" s="37">
        <f t="shared" si="1"/>
        <v>3.6524130344983652</v>
      </c>
    </row>
    <row r="43" spans="1:15" x14ac:dyDescent="0.25">
      <c r="A43" s="28">
        <v>560069</v>
      </c>
      <c r="B43" s="29" t="s">
        <v>67</v>
      </c>
      <c r="C43" s="30">
        <f>VLOOKUP(A43,'[2]апп на 1 жителя'!A$144:D$208,4,0)</f>
        <v>95572</v>
      </c>
      <c r="D43" s="30">
        <f>VLOOKUP(A43,'[2]апп на 1 жителя'!A$4:D$68,4,0)</f>
        <v>67978</v>
      </c>
      <c r="E43" s="31">
        <f>VLOOKUP(A43,'[3]6Весовые коэф.'!$A$6:$D$68,4,0)</f>
        <v>15863</v>
      </c>
      <c r="F43" s="31">
        <f>VLOOKUP(A43,'[3]6Весовые коэф.'!$A$6:$D$68,3,0)</f>
        <v>4383</v>
      </c>
      <c r="G43" s="32">
        <f t="shared" si="0"/>
        <v>6.0248376725713921</v>
      </c>
      <c r="H43" s="32">
        <f t="shared" si="0"/>
        <v>15.509468400638832</v>
      </c>
      <c r="I43" s="33">
        <f>VLOOKUP(A43,'[2]апп на 1 жителя'!A$285:D$347,4,0)</f>
        <v>5</v>
      </c>
      <c r="J43" s="33">
        <f>VLOOKUP(A43,'[2]апп на 1 жителя'!A$352:D$414,4,0)</f>
        <v>5</v>
      </c>
      <c r="K43" s="34">
        <f>I43*VLOOKUP(A43,'[3]6Весовые коэф.'!$A$6:$G$68,7,0)</f>
        <v>3.9000000000000004</v>
      </c>
      <c r="L43" s="34">
        <f>J43*VLOOKUP(A43,'[3]6Весовые коэф.'!$A$6:$G$68,6,0)</f>
        <v>1.1000000000000001</v>
      </c>
      <c r="M43" s="35"/>
      <c r="N43" s="36"/>
      <c r="O43" s="37">
        <f t="shared" si="1"/>
        <v>5</v>
      </c>
    </row>
    <row r="44" spans="1:15" x14ac:dyDescent="0.25">
      <c r="A44" s="28">
        <v>560070</v>
      </c>
      <c r="B44" s="29" t="s">
        <v>68</v>
      </c>
      <c r="C44" s="30">
        <f>VLOOKUP(A44,'[2]апп на 1 жителя'!A$144:D$208,4,0)</f>
        <v>315068</v>
      </c>
      <c r="D44" s="30">
        <f>VLOOKUP(A44,'[2]апп на 1 жителя'!A$4:D$68,4,0)</f>
        <v>214513</v>
      </c>
      <c r="E44" s="31">
        <f>VLOOKUP(A44,'[3]6Весовые коэф.'!$A$6:$D$68,4,0)</f>
        <v>56111</v>
      </c>
      <c r="F44" s="31">
        <f>VLOOKUP(A44,'[3]6Весовые коэф.'!$A$6:$D$68,3,0)</f>
        <v>18114</v>
      </c>
      <c r="G44" s="32">
        <f t="shared" si="0"/>
        <v>5.6150843863057158</v>
      </c>
      <c r="H44" s="32">
        <f t="shared" si="0"/>
        <v>11.842387103897538</v>
      </c>
      <c r="I44" s="33">
        <f>VLOOKUP(A44,'[2]апп на 1 жителя'!A$285:D$347,4,0)</f>
        <v>5</v>
      </c>
      <c r="J44" s="33">
        <f>VLOOKUP(A44,'[2]апп на 1 жителя'!A$352:D$414,4,0)</f>
        <v>5</v>
      </c>
      <c r="K44" s="34">
        <f>I44*VLOOKUP(A44,'[3]6Весовые коэф.'!$A$6:$G$68,7,0)</f>
        <v>3.8</v>
      </c>
      <c r="L44" s="34">
        <f>J44*VLOOKUP(A44,'[3]6Весовые коэф.'!$A$6:$G$68,6,0)</f>
        <v>1.2</v>
      </c>
      <c r="M44" s="35"/>
      <c r="N44" s="36"/>
      <c r="O44" s="37">
        <f t="shared" si="1"/>
        <v>5</v>
      </c>
    </row>
    <row r="45" spans="1:15" x14ac:dyDescent="0.25">
      <c r="A45" s="28">
        <v>560071</v>
      </c>
      <c r="B45" s="29" t="s">
        <v>69</v>
      </c>
      <c r="C45" s="30">
        <f>VLOOKUP(A45,'[2]апп на 1 жителя'!A$144:D$208,4,0)</f>
        <v>57880</v>
      </c>
      <c r="D45" s="30">
        <f>VLOOKUP(A45,'[2]апп на 1 жителя'!A$4:D$68,4,0)</f>
        <v>52962</v>
      </c>
      <c r="E45" s="31">
        <f>VLOOKUP(A45,'[3]6Весовые коэф.'!$A$6:$D$68,4,0)</f>
        <v>18197</v>
      </c>
      <c r="F45" s="31">
        <f>VLOOKUP(A45,'[3]6Весовые коэф.'!$A$6:$D$68,3,0)</f>
        <v>5992</v>
      </c>
      <c r="G45" s="32">
        <f t="shared" si="0"/>
        <v>3.1807440786942904</v>
      </c>
      <c r="H45" s="32">
        <f t="shared" si="0"/>
        <v>8.8387850467289724</v>
      </c>
      <c r="I45" s="33">
        <f>VLOOKUP(A45,'[2]апп на 1 жителя'!A$285:D$347,4,0)</f>
        <v>2.6967112641160051</v>
      </c>
      <c r="J45" s="33">
        <f>VLOOKUP(A45,'[2]апп на 1 жителя'!A$352:D$414,4,0)</f>
        <v>3.5466974431818179</v>
      </c>
      <c r="K45" s="34">
        <f>I45*VLOOKUP(A45,'[3]6Весовые коэф.'!$A$6:$G$68,7,0)</f>
        <v>2.0225334480870041</v>
      </c>
      <c r="L45" s="34">
        <f>J45*VLOOKUP(A45,'[3]6Весовые коэф.'!$A$6:$G$68,6,0)</f>
        <v>0.88667436079545447</v>
      </c>
      <c r="M45" s="35"/>
      <c r="N45" s="36"/>
      <c r="O45" s="37">
        <f t="shared" si="1"/>
        <v>2.9092078088824587</v>
      </c>
    </row>
    <row r="46" spans="1:15" x14ac:dyDescent="0.25">
      <c r="A46" s="28">
        <v>560072</v>
      </c>
      <c r="B46" s="29" t="s">
        <v>70</v>
      </c>
      <c r="C46" s="30">
        <f>VLOOKUP(A46,'[2]апп на 1 жителя'!A$144:D$208,4,0)</f>
        <v>84523</v>
      </c>
      <c r="D46" s="30">
        <f>VLOOKUP(A46,'[2]апп на 1 жителя'!A$4:D$68,4,0)</f>
        <v>69583</v>
      </c>
      <c r="E46" s="31">
        <f>VLOOKUP(A46,'[3]6Весовые коэф.'!$A$6:$D$68,4,0)</f>
        <v>19841</v>
      </c>
      <c r="F46" s="31">
        <f>VLOOKUP(A46,'[3]6Весовые коэф.'!$A$6:$D$68,3,0)</f>
        <v>5361</v>
      </c>
      <c r="G46" s="32">
        <f t="shared" si="0"/>
        <v>4.2600171362330528</v>
      </c>
      <c r="H46" s="32">
        <f t="shared" si="0"/>
        <v>12.979481440029845</v>
      </c>
      <c r="I46" s="33">
        <f>VLOOKUP(A46,'[2]апп на 1 жителя'!A$285:D$347,4,0)</f>
        <v>4.1037477505672468</v>
      </c>
      <c r="J46" s="33">
        <f>VLOOKUP(A46,'[2]апп на 1 жителя'!A$352:D$414,4,0)</f>
        <v>5</v>
      </c>
      <c r="K46" s="34">
        <f>I46*VLOOKUP(A46,'[3]6Весовые коэф.'!$A$6:$G$68,7,0)</f>
        <v>3.2419607229481251</v>
      </c>
      <c r="L46" s="34">
        <f>J46*VLOOKUP(A46,'[3]6Весовые коэф.'!$A$6:$G$68,6,0)</f>
        <v>1.05</v>
      </c>
      <c r="M46" s="35"/>
      <c r="N46" s="36"/>
      <c r="O46" s="37">
        <f t="shared" si="1"/>
        <v>4.2919607229481249</v>
      </c>
    </row>
    <row r="47" spans="1:15" x14ac:dyDescent="0.25">
      <c r="A47" s="28">
        <v>560073</v>
      </c>
      <c r="B47" s="29" t="s">
        <v>71</v>
      </c>
      <c r="C47" s="30">
        <f>VLOOKUP(A47,'[2]апп на 1 жителя'!A$144:D$208,4,0)</f>
        <v>60034</v>
      </c>
      <c r="D47" s="30">
        <f>VLOOKUP(A47,'[2]апп на 1 жителя'!A$4:D$68,4,0)</f>
        <v>21965</v>
      </c>
      <c r="E47" s="31">
        <f>VLOOKUP(A47,'[3]6Весовые коэф.'!$A$6:$D$68,4,0)</f>
        <v>11177</v>
      </c>
      <c r="F47" s="31">
        <f>VLOOKUP(A47,'[3]6Весовые коэф.'!$A$6:$D$68,3,0)</f>
        <v>2284</v>
      </c>
      <c r="G47" s="32">
        <f t="shared" si="0"/>
        <v>5.3712087322179478</v>
      </c>
      <c r="H47" s="32">
        <f t="shared" si="0"/>
        <v>9.6169001751313488</v>
      </c>
      <c r="I47" s="33">
        <f>VLOOKUP(A47,'[2]апп на 1 жителя'!A$285:D$347,4,0)</f>
        <v>5</v>
      </c>
      <c r="J47" s="33">
        <f>VLOOKUP(A47,'[2]апп на 1 жителя'!A$352:D$414,4,0)</f>
        <v>3.9304174558080809</v>
      </c>
      <c r="K47" s="34">
        <f>I47*VLOOKUP(A47,'[3]6Весовые коэф.'!$A$6:$G$68,7,0)</f>
        <v>4.1499999999999995</v>
      </c>
      <c r="L47" s="34">
        <f>J47*VLOOKUP(A47,'[3]6Весовые коэф.'!$A$6:$G$68,6,0)</f>
        <v>0.66817096748737381</v>
      </c>
      <c r="M47" s="35"/>
      <c r="N47" s="36"/>
      <c r="O47" s="37">
        <f t="shared" si="1"/>
        <v>4.8181709674873732</v>
      </c>
    </row>
    <row r="48" spans="1:15" x14ac:dyDescent="0.25">
      <c r="A48" s="28">
        <v>560074</v>
      </c>
      <c r="B48" s="29" t="s">
        <v>72</v>
      </c>
      <c r="C48" s="30">
        <f>VLOOKUP(A48,'[2]апп на 1 жителя'!A$144:D$208,4,0)</f>
        <v>65695</v>
      </c>
      <c r="D48" s="30">
        <f>VLOOKUP(A48,'[2]апп на 1 жителя'!A$4:D$68,4,0)</f>
        <v>48219</v>
      </c>
      <c r="E48" s="31">
        <f>VLOOKUP(A48,'[3]6Весовые коэф.'!$A$6:$D$68,4,0)</f>
        <v>17424</v>
      </c>
      <c r="F48" s="31">
        <f>VLOOKUP(A48,'[3]6Весовые коэф.'!$A$6:$D$68,3,0)</f>
        <v>5400</v>
      </c>
      <c r="G48" s="32">
        <f t="shared" si="0"/>
        <v>3.7703741965105602</v>
      </c>
      <c r="H48" s="32">
        <f t="shared" si="0"/>
        <v>8.9294444444444441</v>
      </c>
      <c r="I48" s="33">
        <f>VLOOKUP(A48,'[2]апп на 1 жителя'!A$285:D$347,4,0)</f>
        <v>3.4647784471741905</v>
      </c>
      <c r="J48" s="33">
        <f>VLOOKUP(A48,'[2]апп на 1 жителя'!A$352:D$414,4,0)</f>
        <v>3.5910866477272725</v>
      </c>
      <c r="K48" s="34">
        <f>I48*VLOOKUP(A48,'[3]6Весовые коэф.'!$A$6:$G$68,7,0)</f>
        <v>2.6332316198523849</v>
      </c>
      <c r="L48" s="34">
        <f>J48*VLOOKUP(A48,'[3]6Весовые коэф.'!$A$6:$G$68,6,0)</f>
        <v>0.86186079545454541</v>
      </c>
      <c r="M48" s="35"/>
      <c r="N48" s="36"/>
      <c r="O48" s="37">
        <f t="shared" si="1"/>
        <v>3.4950924153069303</v>
      </c>
    </row>
    <row r="49" spans="1:15" x14ac:dyDescent="0.25">
      <c r="A49" s="28">
        <v>560075</v>
      </c>
      <c r="B49" s="29" t="s">
        <v>73</v>
      </c>
      <c r="C49" s="30">
        <f>VLOOKUP(A49,'[2]апп на 1 жителя'!A$144:D$208,4,0)</f>
        <v>160591</v>
      </c>
      <c r="D49" s="30">
        <f>VLOOKUP(A49,'[2]апп на 1 жителя'!A$4:D$68,4,0)</f>
        <v>89810</v>
      </c>
      <c r="E49" s="31">
        <f>VLOOKUP(A49,'[3]6Весовые коэф.'!$A$6:$D$68,4,0)</f>
        <v>29935</v>
      </c>
      <c r="F49" s="31">
        <f>VLOOKUP(A49,'[3]6Весовые коэф.'!$A$6:$D$68,3,0)</f>
        <v>9023</v>
      </c>
      <c r="G49" s="32">
        <f t="shared" si="0"/>
        <v>5.3646567563053278</v>
      </c>
      <c r="H49" s="32">
        <f t="shared" si="0"/>
        <v>9.9534522885958108</v>
      </c>
      <c r="I49" s="33">
        <f>VLOOKUP(A49,'[2]апп на 1 жителя'!A$285:D$347,4,0)</f>
        <v>5</v>
      </c>
      <c r="J49" s="33">
        <f>VLOOKUP(A49,'[2]апп на 1 жителя'!A$352:D$414,4,0)</f>
        <v>4.0961371527777777</v>
      </c>
      <c r="K49" s="34">
        <f>I49*VLOOKUP(A49,'[3]6Весовые коэф.'!$A$6:$G$68,7,0)</f>
        <v>3.85</v>
      </c>
      <c r="L49" s="34">
        <f>J49*VLOOKUP(A49,'[3]6Весовые коэф.'!$A$6:$G$68,6,0)</f>
        <v>0.94211154513888895</v>
      </c>
      <c r="M49" s="35"/>
      <c r="N49" s="36"/>
      <c r="O49" s="37">
        <f t="shared" si="1"/>
        <v>4.7921115451388889</v>
      </c>
    </row>
    <row r="50" spans="1:15" x14ac:dyDescent="0.25">
      <c r="A50" s="28">
        <v>560076</v>
      </c>
      <c r="B50" s="29" t="s">
        <v>74</v>
      </c>
      <c r="C50" s="30">
        <f>VLOOKUP(A50,'[2]апп на 1 жителя'!A$144:D$208,4,0)</f>
        <v>27942</v>
      </c>
      <c r="D50" s="30">
        <f>VLOOKUP(A50,'[2]апп на 1 жителя'!A$4:D$68,4,0)</f>
        <v>22074</v>
      </c>
      <c r="E50" s="31">
        <f>VLOOKUP(A50,'[3]6Весовые коэф.'!$A$6:$D$68,4,0)</f>
        <v>9274</v>
      </c>
      <c r="F50" s="31">
        <f>VLOOKUP(A50,'[3]6Весовые коэф.'!$A$6:$D$68,3,0)</f>
        <v>2608</v>
      </c>
      <c r="G50" s="32">
        <f t="shared" si="0"/>
        <v>3.0129394004744445</v>
      </c>
      <c r="H50" s="32">
        <f t="shared" si="0"/>
        <v>8.4639570552147241</v>
      </c>
      <c r="I50" s="33">
        <f>VLOOKUP(A50,'[2]апп на 1 жителя'!A$285:D$347,4,0)</f>
        <v>2.4776360743812424</v>
      </c>
      <c r="J50" s="33">
        <f>VLOOKUP(A50,'[2]апп на 1 жителя'!A$352:D$414,4,0)</f>
        <v>3.3617424242424239</v>
      </c>
      <c r="K50" s="34">
        <f>I50*VLOOKUP(A50,'[3]6Весовые коэф.'!$A$6:$G$68,7,0)</f>
        <v>1.9325561380173693</v>
      </c>
      <c r="L50" s="34">
        <f>J50*VLOOKUP(A50,'[3]6Весовые коэф.'!$A$6:$G$68,6,0)</f>
        <v>0.73958333333333326</v>
      </c>
      <c r="M50" s="35"/>
      <c r="N50" s="36"/>
      <c r="O50" s="37">
        <f t="shared" si="1"/>
        <v>2.6721394713507025</v>
      </c>
    </row>
    <row r="51" spans="1:15" x14ac:dyDescent="0.25">
      <c r="A51" s="28">
        <v>560077</v>
      </c>
      <c r="B51" s="29" t="s">
        <v>75</v>
      </c>
      <c r="C51" s="30">
        <f>VLOOKUP(A51,'[2]апп на 1 жителя'!A$144:D$208,4,0)</f>
        <v>60903</v>
      </c>
      <c r="D51" s="30">
        <f>VLOOKUP(A51,'[2]апп на 1 жителя'!A$4:D$68,4,0)</f>
        <v>22749</v>
      </c>
      <c r="E51" s="31">
        <f>VLOOKUP(A51,'[3]6Весовые коэф.'!$A$6:$D$68,4,0)</f>
        <v>10981</v>
      </c>
      <c r="F51" s="31">
        <f>VLOOKUP(A51,'[3]6Весовые коэф.'!$A$6:$D$68,3,0)</f>
        <v>2251</v>
      </c>
      <c r="G51" s="32">
        <f t="shared" si="0"/>
        <v>5.546216191603679</v>
      </c>
      <c r="H51" s="32">
        <f t="shared" si="0"/>
        <v>10.106175033318525</v>
      </c>
      <c r="I51" s="33">
        <f>VLOOKUP(A51,'[2]апп на 1 жителя'!A$285:D$347,4,0)</f>
        <v>5</v>
      </c>
      <c r="J51" s="33">
        <f>VLOOKUP(A51,'[2]апп на 1 жителя'!A$352:D$414,4,0)</f>
        <v>4.1715988005050502</v>
      </c>
      <c r="K51" s="34">
        <f>I51*VLOOKUP(A51,'[3]6Весовые коэф.'!$A$6:$G$68,7,0)</f>
        <v>4.1499999999999995</v>
      </c>
      <c r="L51" s="34">
        <f>J51*VLOOKUP(A51,'[3]6Весовые коэф.'!$A$6:$G$68,6,0)</f>
        <v>0.70917179608585856</v>
      </c>
      <c r="M51" s="35"/>
      <c r="N51" s="36"/>
      <c r="O51" s="37">
        <f t="shared" si="1"/>
        <v>4.8591717960858585</v>
      </c>
    </row>
    <row r="52" spans="1:15" x14ac:dyDescent="0.25">
      <c r="A52" s="28">
        <v>560078</v>
      </c>
      <c r="B52" s="29" t="s">
        <v>76</v>
      </c>
      <c r="C52" s="30">
        <f>VLOOKUP(A52,'[2]апп на 1 жителя'!A$144:D$208,4,0)</f>
        <v>121992</v>
      </c>
      <c r="D52" s="30">
        <f>VLOOKUP(A52,'[2]апп на 1 жителя'!A$4:D$68,4,0)</f>
        <v>62681</v>
      </c>
      <c r="E52" s="31">
        <f>VLOOKUP(A52,'[3]6Весовые коэф.'!$A$6:$D$68,4,0)</f>
        <v>34083</v>
      </c>
      <c r="F52" s="31">
        <f>VLOOKUP(A52,'[3]6Весовые коэф.'!$A$6:$D$68,3,0)</f>
        <v>11277</v>
      </c>
      <c r="G52" s="32">
        <f t="shared" si="0"/>
        <v>3.579262388874219</v>
      </c>
      <c r="H52" s="32">
        <f t="shared" si="0"/>
        <v>5.5583045136117759</v>
      </c>
      <c r="I52" s="33">
        <f>VLOOKUP(A52,'[2]апп на 1 жителя'!A$285:D$347,4,0)</f>
        <v>3.2157108207495502</v>
      </c>
      <c r="J52" s="33">
        <f>VLOOKUP(A52,'[2]апп на 1 жителя'!A$352:D$414,4,0)</f>
        <v>1.9284643308080804</v>
      </c>
      <c r="K52" s="34">
        <f>I52*VLOOKUP(A52,'[3]6Весовые коэф.'!$A$6:$G$68,7,0)*0</f>
        <v>0</v>
      </c>
      <c r="L52" s="34">
        <f>J52*VLOOKUP(A52,'[3]6Весовые коэф.'!$A$6:$G$68,6,0)</f>
        <v>0.48211608270202011</v>
      </c>
      <c r="M52" s="35">
        <v>1</v>
      </c>
      <c r="N52" s="36"/>
      <c r="O52" s="37">
        <f t="shared" si="1"/>
        <v>0.48211608270202011</v>
      </c>
    </row>
    <row r="53" spans="1:15" x14ac:dyDescent="0.25">
      <c r="A53" s="28">
        <v>560079</v>
      </c>
      <c r="B53" s="29" t="s">
        <v>77</v>
      </c>
      <c r="C53" s="30">
        <f>VLOOKUP(A53,'[2]апп на 1 жителя'!A$144:D$208,4,0)</f>
        <v>188586</v>
      </c>
      <c r="D53" s="30">
        <f>VLOOKUP(A53,'[2]апп на 1 жителя'!A$4:D$68,4,0)</f>
        <v>113175</v>
      </c>
      <c r="E53" s="31">
        <f>VLOOKUP(A53,'[3]6Весовые коэф.'!$A$6:$D$68,4,0)</f>
        <v>33649</v>
      </c>
      <c r="F53" s="31">
        <f>VLOOKUP(A53,'[3]6Весовые коэф.'!$A$6:$D$68,3,0)</f>
        <v>9617</v>
      </c>
      <c r="G53" s="32">
        <f t="shared" si="0"/>
        <v>5.6045053344824511</v>
      </c>
      <c r="H53" s="32">
        <f t="shared" si="0"/>
        <v>11.768222938546325</v>
      </c>
      <c r="I53" s="33">
        <f>VLOOKUP(A53,'[2]апп на 1 жителя'!A$285:D$347,4,0)</f>
        <v>5</v>
      </c>
      <c r="J53" s="33">
        <f>VLOOKUP(A53,'[2]апп на 1 жителя'!A$352:D$414,4,0)</f>
        <v>4.9913194444444455</v>
      </c>
      <c r="K53" s="34">
        <f>I53*VLOOKUP(A53,'[3]6Весовые коэф.'!$A$6:$G$68,7,0)</f>
        <v>3.9000000000000004</v>
      </c>
      <c r="L53" s="34">
        <f>J53*VLOOKUP(A53,'[3]6Весовые коэф.'!$A$6:$G$68,6,0)</f>
        <v>1.0980902777777781</v>
      </c>
      <c r="M53" s="35"/>
      <c r="N53" s="36"/>
      <c r="O53" s="37">
        <f t="shared" si="1"/>
        <v>4.9980902777777789</v>
      </c>
    </row>
    <row r="54" spans="1:15" x14ac:dyDescent="0.25">
      <c r="A54" s="28">
        <v>560080</v>
      </c>
      <c r="B54" s="29" t="s">
        <v>78</v>
      </c>
      <c r="C54" s="30">
        <f>VLOOKUP(A54,'[2]апп на 1 жителя'!A$144:D$208,4,0)</f>
        <v>66915</v>
      </c>
      <c r="D54" s="30">
        <f>VLOOKUP(A54,'[2]апп на 1 жителя'!A$4:D$68,4,0)</f>
        <v>47393</v>
      </c>
      <c r="E54" s="31">
        <f>VLOOKUP(A54,'[3]6Весовые коэф.'!$A$6:$D$68,4,0)</f>
        <v>17534</v>
      </c>
      <c r="F54" s="31">
        <f>VLOOKUP(A54,'[3]6Весовые коэф.'!$A$6:$D$68,3,0)</f>
        <v>5061</v>
      </c>
      <c r="G54" s="32">
        <f t="shared" si="0"/>
        <v>3.8162997604653817</v>
      </c>
      <c r="H54" s="32">
        <f t="shared" si="0"/>
        <v>9.3643548705789375</v>
      </c>
      <c r="I54" s="33">
        <f>VLOOKUP(A54,'[2]апп на 1 жителя'!A$285:D$347,4,0)</f>
        <v>3.5247633205539466</v>
      </c>
      <c r="J54" s="33">
        <f>VLOOKUP(A54,'[2]апп на 1 жителя'!A$352:D$414,4,0)</f>
        <v>3.8056344696969697</v>
      </c>
      <c r="K54" s="34">
        <f>I54*VLOOKUP(A54,'[3]6Весовые коэф.'!$A$6:$G$68,7,0)</f>
        <v>2.7493153900320784</v>
      </c>
      <c r="L54" s="34">
        <f>J54*VLOOKUP(A54,'[3]6Весовые коэф.'!$A$6:$G$68,6,0)</f>
        <v>0.83723958333333337</v>
      </c>
      <c r="M54" s="35"/>
      <c r="N54" s="36"/>
      <c r="O54" s="37">
        <f t="shared" si="1"/>
        <v>3.5865549733654118</v>
      </c>
    </row>
    <row r="55" spans="1:15" x14ac:dyDescent="0.25">
      <c r="A55" s="28">
        <v>560081</v>
      </c>
      <c r="B55" s="29" t="s">
        <v>79</v>
      </c>
      <c r="C55" s="30">
        <f>VLOOKUP(A55,'[2]апп на 1 жителя'!A$144:D$208,4,0)</f>
        <v>75932</v>
      </c>
      <c r="D55" s="30">
        <f>VLOOKUP(A55,'[2]апп на 1 жителя'!A$4:D$68,4,0)</f>
        <v>60104</v>
      </c>
      <c r="E55" s="31">
        <f>VLOOKUP(A55,'[3]6Весовые коэф.'!$A$6:$D$68,4,0)</f>
        <v>20270</v>
      </c>
      <c r="F55" s="31">
        <f>VLOOKUP(A55,'[3]6Весовые коэф.'!$A$6:$D$68,3,0)</f>
        <v>6642</v>
      </c>
      <c r="G55" s="32">
        <f t="shared" si="0"/>
        <v>3.7460286137148495</v>
      </c>
      <c r="H55" s="32">
        <f t="shared" si="0"/>
        <v>9.0490816019271296</v>
      </c>
      <c r="I55" s="33">
        <f>VLOOKUP(A55,'[2]апп на 1 жителя'!A$285:D$347,4,0)</f>
        <v>3.4334819914977959</v>
      </c>
      <c r="J55" s="33">
        <f>VLOOKUP(A55,'[2]апп на 1 жителя'!A$352:D$414,4,0)</f>
        <v>3.650272253787878</v>
      </c>
      <c r="K55" s="34">
        <f>I55*VLOOKUP(A55,'[3]6Весовые коэф.'!$A$6:$G$68,7,0)</f>
        <v>2.5751114936233468</v>
      </c>
      <c r="L55" s="34">
        <f>J55*VLOOKUP(A55,'[3]6Весовые коэф.'!$A$6:$G$68,6,0)</f>
        <v>0.9125680634469695</v>
      </c>
      <c r="M55" s="35"/>
      <c r="N55" s="36"/>
      <c r="O55" s="37">
        <f t="shared" si="1"/>
        <v>3.4876795570703161</v>
      </c>
    </row>
    <row r="56" spans="1:15" x14ac:dyDescent="0.25">
      <c r="A56" s="28">
        <v>560082</v>
      </c>
      <c r="B56" s="29" t="s">
        <v>80</v>
      </c>
      <c r="C56" s="30">
        <f>VLOOKUP(A56,'[2]апп на 1 жителя'!A$144:D$208,4,0)</f>
        <v>72474</v>
      </c>
      <c r="D56" s="30">
        <f>VLOOKUP(A56,'[2]апп на 1 жителя'!A$4:D$68,4,0)</f>
        <v>41228</v>
      </c>
      <c r="E56" s="31">
        <f>VLOOKUP(A56,'[3]6Весовые коэф.'!$A$6:$D$68,4,0)</f>
        <v>15810</v>
      </c>
      <c r="F56" s="31">
        <f>VLOOKUP(A56,'[3]6Весовые коэф.'!$A$6:$D$68,3,0)</f>
        <v>3817</v>
      </c>
      <c r="G56" s="32">
        <f t="shared" si="0"/>
        <v>4.5840607210626185</v>
      </c>
      <c r="H56" s="32">
        <f t="shared" si="0"/>
        <v>10.801152737752162</v>
      </c>
      <c r="I56" s="33">
        <f>VLOOKUP(A56,'[2]апп на 1 жителя'!A$285:D$347,4,0)</f>
        <v>4.5262499021985736</v>
      </c>
      <c r="J56" s="33">
        <f>VLOOKUP(A56,'[2]апп на 1 жителя'!A$352:D$414,4,0)</f>
        <v>4.5143821022727275</v>
      </c>
      <c r="K56" s="34">
        <f>I56*VLOOKUP(A56,'[3]6Весовые коэф.'!$A$6:$G$68,7,0)</f>
        <v>3.666262420780845</v>
      </c>
      <c r="L56" s="34">
        <f>J56*VLOOKUP(A56,'[3]6Весовые коэф.'!$A$6:$G$68,6,0)</f>
        <v>0.85773259943181823</v>
      </c>
      <c r="M56" s="35"/>
      <c r="N56" s="36"/>
      <c r="O56" s="37">
        <f t="shared" si="1"/>
        <v>4.5239950202126629</v>
      </c>
    </row>
    <row r="57" spans="1:15" x14ac:dyDescent="0.25">
      <c r="A57" s="28">
        <v>560083</v>
      </c>
      <c r="B57" s="29" t="s">
        <v>81</v>
      </c>
      <c r="C57" s="30">
        <f>VLOOKUP(A57,'[2]апп на 1 жителя'!A$144:D$208,4,0)</f>
        <v>67098</v>
      </c>
      <c r="D57" s="30">
        <f>VLOOKUP(A57,'[2]апп на 1 жителя'!A$4:D$68,4,0)</f>
        <v>36995</v>
      </c>
      <c r="E57" s="31">
        <f>VLOOKUP(A57,'[3]6Весовые коэф.'!$A$6:$D$68,4,0)</f>
        <v>14283</v>
      </c>
      <c r="F57" s="31">
        <f>VLOOKUP(A57,'[3]6Весовые коэф.'!$A$6:$D$68,3,0)</f>
        <v>3354</v>
      </c>
      <c r="G57" s="32">
        <f t="shared" si="0"/>
        <v>4.6977525729888683</v>
      </c>
      <c r="H57" s="32">
        <f t="shared" si="0"/>
        <v>11.030113297555157</v>
      </c>
      <c r="I57" s="33">
        <f>VLOOKUP(A57,'[2]апп на 1 жителя'!A$285:D$347,4,0)</f>
        <v>4.6749080666614491</v>
      </c>
      <c r="J57" s="33">
        <f>VLOOKUP(A57,'[2]апп на 1 жителя'!A$352:D$414,4,0)</f>
        <v>4.6273279671717171</v>
      </c>
      <c r="K57" s="34">
        <f>I57*VLOOKUP(A57,'[3]6Весовые коэф.'!$A$6:$G$68,7,0)</f>
        <v>3.7866755339957741</v>
      </c>
      <c r="L57" s="34">
        <f>J57*VLOOKUP(A57,'[3]6Весовые коэф.'!$A$6:$G$68,6,0)</f>
        <v>0.8791923137626263</v>
      </c>
      <c r="M57" s="35"/>
      <c r="N57" s="36"/>
      <c r="O57" s="37">
        <f t="shared" si="1"/>
        <v>4.6658678477584008</v>
      </c>
    </row>
    <row r="58" spans="1:15" x14ac:dyDescent="0.25">
      <c r="A58" s="28">
        <v>560084</v>
      </c>
      <c r="B58" s="29" t="s">
        <v>82</v>
      </c>
      <c r="C58" s="30">
        <f>VLOOKUP(A58,'[2]апп на 1 жителя'!A$144:D$208,4,0)</f>
        <v>74128</v>
      </c>
      <c r="D58" s="30">
        <f>VLOOKUP(A58,'[2]апп на 1 жителя'!A$4:D$68,4,0)</f>
        <v>60572</v>
      </c>
      <c r="E58" s="31">
        <f>VLOOKUP(A58,'[3]6Весовые коэф.'!$A$6:$D$68,4,0)</f>
        <v>21593</v>
      </c>
      <c r="F58" s="31">
        <f>VLOOKUP(A58,'[3]6Весовые коэф.'!$A$6:$D$68,3,0)</f>
        <v>7555</v>
      </c>
      <c r="G58" s="32">
        <f t="shared" si="0"/>
        <v>3.4329643866067707</v>
      </c>
      <c r="H58" s="32">
        <f t="shared" si="0"/>
        <v>8.0174718729318339</v>
      </c>
      <c r="I58" s="33">
        <f>VLOOKUP(A58,'[2]апп на 1 жителя'!A$285:D$347,4,0)</f>
        <v>3.025324048718149</v>
      </c>
      <c r="J58" s="33">
        <f>VLOOKUP(A58,'[2]апп на 1 жителя'!A$352:D$414,4,0)</f>
        <v>3.1412760416666661</v>
      </c>
      <c r="K58" s="34">
        <f>I58*VLOOKUP(A58,'[3]6Весовые коэф.'!$A$6:$G$68,7,0)*0</f>
        <v>0</v>
      </c>
      <c r="L58" s="34">
        <f>J58*VLOOKUP(A58,'[3]6Весовые коэф.'!$A$6:$G$68,6,0)</f>
        <v>0.81673177083333326</v>
      </c>
      <c r="M58" s="35">
        <v>1</v>
      </c>
      <c r="N58" s="36"/>
      <c r="O58" s="37">
        <f t="shared" si="1"/>
        <v>0.81673177083333326</v>
      </c>
    </row>
    <row r="59" spans="1:15" ht="26.25" x14ac:dyDescent="0.25">
      <c r="A59" s="28">
        <v>560085</v>
      </c>
      <c r="B59" s="29" t="s">
        <v>83</v>
      </c>
      <c r="C59" s="30">
        <f>VLOOKUP(A59,'[2]апп на 1 жителя'!A$144:D$208,4,0)</f>
        <v>38016</v>
      </c>
      <c r="D59" s="30">
        <f>VLOOKUP(A59,'[2]апп на 1 жителя'!A$4:D$68,4,0)</f>
        <v>3605</v>
      </c>
      <c r="E59" s="31">
        <f>VLOOKUP(A59,'[3]6Весовые коэф.'!$A$6:$D$68,4,0)</f>
        <v>9918</v>
      </c>
      <c r="F59" s="31">
        <f>VLOOKUP(A59,'[3]6Весовые коэф.'!$A$6:$D$68,3,0)</f>
        <v>817</v>
      </c>
      <c r="G59" s="32">
        <f t="shared" si="0"/>
        <v>3.8330308529945554</v>
      </c>
      <c r="H59" s="32">
        <f t="shared" si="0"/>
        <v>4.4124847001223992</v>
      </c>
      <c r="I59" s="33">
        <f>VLOOKUP(A59,'[2]апп на 1 жителя'!A$285:D$347,4,0)</f>
        <v>3.5469316433247267</v>
      </c>
      <c r="J59" s="33">
        <f>VLOOKUP(A59,'[2]апп на 1 жителя'!A$352:D$414,4,0)</f>
        <v>1.3632417929292928</v>
      </c>
      <c r="K59" s="34">
        <f>I59*VLOOKUP(A59,'[3]6Весовые коэф.'!$A$6:$G$68,7,0)</f>
        <v>3.2631771118587487</v>
      </c>
      <c r="L59" s="34">
        <f>J59*VLOOKUP(A59,'[3]6Весовые коэф.'!$A$6:$G$68,6,0)</f>
        <v>0.10905934343434343</v>
      </c>
      <c r="M59" s="35"/>
      <c r="N59" s="36"/>
      <c r="O59" s="37">
        <f t="shared" si="1"/>
        <v>3.3722364552930921</v>
      </c>
    </row>
    <row r="60" spans="1:15" ht="26.25" x14ac:dyDescent="0.25">
      <c r="A60" s="28">
        <v>560086</v>
      </c>
      <c r="B60" s="29" t="s">
        <v>84</v>
      </c>
      <c r="C60" s="30">
        <f>VLOOKUP(A60,'[2]апп на 1 жителя'!A$144:D$208,4,0)</f>
        <v>117470</v>
      </c>
      <c r="D60" s="30">
        <f>VLOOKUP(A60,'[2]апп на 1 жителя'!A$4:D$68,4,0)</f>
        <v>6985</v>
      </c>
      <c r="E60" s="31">
        <f>VLOOKUP(A60,'[3]6Весовые коэф.'!$A$6:$D$68,4,0)</f>
        <v>18263</v>
      </c>
      <c r="F60" s="31">
        <f>VLOOKUP(A60,'[3]6Весовые коэф.'!$A$6:$D$68,3,0)</f>
        <v>864</v>
      </c>
      <c r="G60" s="32">
        <f t="shared" si="0"/>
        <v>6.4321305371516182</v>
      </c>
      <c r="H60" s="32">
        <f t="shared" si="0"/>
        <v>8.0844907407407405</v>
      </c>
      <c r="I60" s="33">
        <f>VLOOKUP(A60,'[2]апп на 1 жителя'!A$285:D$347,4,0)</f>
        <v>5</v>
      </c>
      <c r="J60" s="33">
        <f>VLOOKUP(A60,'[2]апп на 1 жителя'!A$352:D$414,4,0)</f>
        <v>3.1743213383838378</v>
      </c>
      <c r="K60" s="34">
        <f>I60*VLOOKUP(A60,'[3]6Весовые коэф.'!$A$6:$G$68,7,0)</f>
        <v>4.75</v>
      </c>
      <c r="L60" s="34">
        <f>J60*VLOOKUP(A60,'[3]6Весовые коэф.'!$A$6:$G$68,6,0)</f>
        <v>0.15871606691919191</v>
      </c>
      <c r="M60" s="35"/>
      <c r="N60" s="36"/>
      <c r="O60" s="37">
        <f t="shared" si="1"/>
        <v>4.908716066919192</v>
      </c>
    </row>
    <row r="61" spans="1:15" x14ac:dyDescent="0.25">
      <c r="A61" s="28">
        <v>560087</v>
      </c>
      <c r="B61" s="29" t="s">
        <v>85</v>
      </c>
      <c r="C61" s="30">
        <f>VLOOKUP(A61,'[2]апп на 1 жителя'!A$144:D$208,4,0)</f>
        <v>106160</v>
      </c>
      <c r="D61" s="30">
        <f>VLOOKUP(A61,'[2]апп на 1 жителя'!A$4:D$68,4,0)</f>
        <v>1</v>
      </c>
      <c r="E61" s="31">
        <f>VLOOKUP(A61,'[3]6Весовые коэф.'!$A$6:$D$68,4,0)</f>
        <v>23588</v>
      </c>
      <c r="F61" s="31">
        <f>VLOOKUP(A61,'[3]6Весовые коэф.'!$A$6:$D$68,3,0)</f>
        <v>0</v>
      </c>
      <c r="G61" s="32">
        <f t="shared" si="0"/>
        <v>4.5005935221298969</v>
      </c>
      <c r="H61" s="32">
        <v>0</v>
      </c>
      <c r="I61" s="33">
        <f>VLOOKUP(A61,'[2]апп на 1 жителя'!A$285:D$347,4,0)</f>
        <v>4.4180163263177104</v>
      </c>
      <c r="J61" s="33">
        <f>VLOOKUP(A61,'[2]апп на 1 жителя'!A$352:D$414,4,0)</f>
        <v>0</v>
      </c>
      <c r="K61" s="34">
        <f>I61*VLOOKUP(A61,'[3]6Весовые коэф.'!$A$6:$G$68,7,0)</f>
        <v>4.4180163263177104</v>
      </c>
      <c r="L61" s="34">
        <f>J61*VLOOKUP(A61,'[3]6Весовые коэф.'!$A$6:$G$68,6,0)</f>
        <v>0</v>
      </c>
      <c r="M61" s="35"/>
      <c r="N61" s="36"/>
      <c r="O61" s="37">
        <f t="shared" si="1"/>
        <v>4.4180163263177104</v>
      </c>
    </row>
    <row r="62" spans="1:15" ht="26.25" x14ac:dyDescent="0.25">
      <c r="A62" s="28">
        <v>560088</v>
      </c>
      <c r="B62" s="29" t="s">
        <v>86</v>
      </c>
      <c r="C62" s="30">
        <f>VLOOKUP(A62,'[2]апп на 1 жителя'!A$144:D$208,4,0)</f>
        <v>19365</v>
      </c>
      <c r="D62" s="30">
        <f>VLOOKUP(A62,'[2]апп на 1 жителя'!A$4:D$68,4,0)</f>
        <v>0</v>
      </c>
      <c r="E62" s="31">
        <f>VLOOKUP(A62,'[3]6Весовые коэф.'!$A$6:$D$68,4,0)</f>
        <v>5451</v>
      </c>
      <c r="F62" s="31">
        <f>VLOOKUP(A62,'[3]6Весовые коэф.'!$A$6:$D$68,3,0)</f>
        <v>0</v>
      </c>
      <c r="G62" s="32">
        <f t="shared" si="0"/>
        <v>3.5525591634562463</v>
      </c>
      <c r="H62" s="32">
        <v>0</v>
      </c>
      <c r="I62" s="33">
        <f>VLOOKUP(A62,'[2]апп на 1 жителя'!A$285:D$347,4,0)</f>
        <v>3.1818063271001225</v>
      </c>
      <c r="J62" s="33">
        <f>VLOOKUP(A62,'[2]апп на 1 жителя'!A$352:D$414,4,0)</f>
        <v>0</v>
      </c>
      <c r="K62" s="34">
        <f>I62*VLOOKUP(A62,'[3]6Весовые коэф.'!$A$6:$G$68,7,0)</f>
        <v>3.1818063271001225</v>
      </c>
      <c r="L62" s="34">
        <f>J62*VLOOKUP(A62,'[3]6Весовые коэф.'!$A$6:$G$68,6,0)</f>
        <v>0</v>
      </c>
      <c r="M62" s="35"/>
      <c r="N62" s="36"/>
      <c r="O62" s="37">
        <f t="shared" si="1"/>
        <v>3.1818063271001225</v>
      </c>
    </row>
    <row r="63" spans="1:15" ht="26.25" x14ac:dyDescent="0.25">
      <c r="A63" s="28">
        <v>560089</v>
      </c>
      <c r="B63" s="29" t="s">
        <v>87</v>
      </c>
      <c r="C63" s="30">
        <f>VLOOKUP(A63,'[2]апп на 1 жителя'!A$144:D$208,4,0)</f>
        <v>27078</v>
      </c>
      <c r="D63" s="30">
        <f>VLOOKUP(A63,'[2]апп на 1 жителя'!A$4:D$68,4,0)</f>
        <v>0</v>
      </c>
      <c r="E63" s="31">
        <f>VLOOKUP(A63,'[3]6Весовые коэф.'!$A$6:$D$68,4,0)</f>
        <v>3632</v>
      </c>
      <c r="F63" s="31">
        <f>VLOOKUP(A63,'[3]6Весовые коэф.'!$A$6:$D$68,3,0)</f>
        <v>0</v>
      </c>
      <c r="G63" s="32">
        <f t="shared" si="0"/>
        <v>7.4553964757709252</v>
      </c>
      <c r="H63" s="32">
        <v>0</v>
      </c>
      <c r="I63" s="33">
        <f>VLOOKUP(A63,'[2]апп на 1 жителя'!A$285:D$347,4,0)</f>
        <v>5</v>
      </c>
      <c r="J63" s="33">
        <f>VLOOKUP(A63,'[2]апп на 1 жителя'!A$352:D$414,4,0)</f>
        <v>0</v>
      </c>
      <c r="K63" s="34">
        <f>I63*VLOOKUP(A63,'[3]6Весовые коэф.'!$A$6:$G$68,7,0)</f>
        <v>5</v>
      </c>
      <c r="L63" s="34">
        <f>J63*VLOOKUP(A63,'[3]6Весовые коэф.'!$A$6:$G$68,6,0)</f>
        <v>0</v>
      </c>
      <c r="M63" s="35"/>
      <c r="N63" s="36"/>
      <c r="O63" s="37">
        <f t="shared" si="1"/>
        <v>5</v>
      </c>
    </row>
    <row r="64" spans="1:15" ht="26.25" x14ac:dyDescent="0.25">
      <c r="A64" s="28">
        <v>560096</v>
      </c>
      <c r="B64" s="29" t="s">
        <v>88</v>
      </c>
      <c r="C64" s="30">
        <f>VLOOKUP(A64,'[2]апп на 1 жителя'!A$144:D$208,4,0)</f>
        <v>783</v>
      </c>
      <c r="D64" s="30">
        <f>VLOOKUP(A64,'[2]апп на 1 жителя'!A$4:D$68,4,0)</f>
        <v>371</v>
      </c>
      <c r="E64" s="31">
        <f>VLOOKUP(A64,'[3]6Весовые коэф.'!$A$6:$D$68,4,0)</f>
        <v>539</v>
      </c>
      <c r="F64" s="31">
        <f>VLOOKUP(A64,'[3]6Весовые коэф.'!$A$6:$D$68,3,0)</f>
        <v>39</v>
      </c>
      <c r="G64" s="32">
        <f t="shared" si="0"/>
        <v>1.4526901669758812</v>
      </c>
      <c r="H64" s="32">
        <f t="shared" si="0"/>
        <v>9.5128205128205128</v>
      </c>
      <c r="I64" s="33">
        <f>VLOOKUP(A64,'[2]апп на 1 жителя'!A$285:D$347,4,0)</f>
        <v>0.44336645541559094</v>
      </c>
      <c r="J64" s="33">
        <f>VLOOKUP(A64,'[2]апп на 1 жителя'!A$352:D$414,4,0)</f>
        <v>3.8791232638888884</v>
      </c>
      <c r="K64" s="34">
        <f>I64*VLOOKUP(A64,'[3]6Весовые коэф.'!$A$6:$G$68,7,0)</f>
        <v>0.41233080353649959</v>
      </c>
      <c r="L64" s="34">
        <f>J64*VLOOKUP(A64,'[3]6Весовые коэф.'!$A$6:$G$68,6,0)</f>
        <v>0.27153862847222221</v>
      </c>
      <c r="M64" s="35"/>
      <c r="N64" s="36"/>
      <c r="O64" s="37">
        <f t="shared" si="1"/>
        <v>0.68386943200872174</v>
      </c>
    </row>
    <row r="65" spans="1:15" x14ac:dyDescent="0.25">
      <c r="A65" s="28">
        <v>560098</v>
      </c>
      <c r="B65" s="29" t="s">
        <v>89</v>
      </c>
      <c r="C65" s="30">
        <f>VLOOKUP(A65,'[2]апп на 1 жителя'!A$144:D$208,4,0)</f>
        <v>6705</v>
      </c>
      <c r="D65" s="30">
        <f>VLOOKUP(A65,'[2]апп на 1 жителя'!A$4:D$68,4,0)</f>
        <v>1</v>
      </c>
      <c r="E65" s="31">
        <f>VLOOKUP(A65,'[3]6Весовые коэф.'!$A$6:$D$68,4,0)</f>
        <v>6026</v>
      </c>
      <c r="F65" s="31">
        <f>VLOOKUP(A65,'[3]6Весовые коэф.'!$A$6:$D$68,3,0)</f>
        <v>0</v>
      </c>
      <c r="G65" s="32">
        <f t="shared" si="0"/>
        <v>1.1126783936276137</v>
      </c>
      <c r="H65" s="32">
        <v>0</v>
      </c>
      <c r="I65" s="33">
        <f>VLOOKUP(A65,'[2]апп на 1 жителя'!A$285:D$347,4,0)</f>
        <v>0</v>
      </c>
      <c r="J65" s="33">
        <f>VLOOKUP(A65,'[2]апп на 1 жителя'!A$352:D$414,4,0)</f>
        <v>0</v>
      </c>
      <c r="K65" s="34">
        <f>I65*VLOOKUP(A65,'[3]6Весовые коэф.'!$A$6:$G$68,7,0)</f>
        <v>0</v>
      </c>
      <c r="L65" s="34">
        <f>J65*VLOOKUP(A65,'[3]6Весовые коэф.'!$A$6:$G$68,6,0)</f>
        <v>0</v>
      </c>
      <c r="M65" s="35"/>
      <c r="N65" s="36"/>
      <c r="O65" s="37">
        <f t="shared" si="1"/>
        <v>0</v>
      </c>
    </row>
    <row r="66" spans="1:15" ht="26.25" x14ac:dyDescent="0.25">
      <c r="A66" s="28">
        <v>560099</v>
      </c>
      <c r="B66" s="29" t="s">
        <v>90</v>
      </c>
      <c r="C66" s="30">
        <f>VLOOKUP(A66,'[2]апп на 1 жителя'!A$144:D$208,4,0)</f>
        <v>3188</v>
      </c>
      <c r="D66" s="30">
        <f>VLOOKUP(A66,'[2]апп на 1 жителя'!A$4:D$68,4,0)</f>
        <v>267</v>
      </c>
      <c r="E66" s="31">
        <f>VLOOKUP(A66,'[3]6Весовые коэф.'!$A$6:$D$68,4,0)</f>
        <v>2456</v>
      </c>
      <c r="F66" s="31">
        <f>VLOOKUP(A66,'[3]6Весовые коэф.'!$A$6:$D$68,3,0)</f>
        <v>162</v>
      </c>
      <c r="G66" s="32">
        <f t="shared" si="0"/>
        <v>1.2980456026058631</v>
      </c>
      <c r="H66" s="32">
        <f t="shared" si="0"/>
        <v>1.6481481481481481</v>
      </c>
      <c r="I66" s="33">
        <f>VLOOKUP(A66,'[2]апп на 1 жителя'!A$285:D$347,4,0)</f>
        <v>0.24124351250554213</v>
      </c>
      <c r="J66" s="33">
        <f>VLOOKUP(A66,'[2]апп на 1 жителя'!A$352:D$414,4,0)</f>
        <v>0</v>
      </c>
      <c r="K66" s="34">
        <f>I66*VLOOKUP(A66,'[3]6Весовые коэф.'!$A$6:$G$68,7,0)</f>
        <v>0.22676890175520958</v>
      </c>
      <c r="L66" s="34">
        <f>J66*VLOOKUP(A66,'[3]6Весовые коэф.'!$A$6:$G$68,6,0)</f>
        <v>0</v>
      </c>
      <c r="M66" s="35"/>
      <c r="N66" s="36"/>
      <c r="O66" s="37">
        <f t="shared" si="1"/>
        <v>0.22676890175520958</v>
      </c>
    </row>
    <row r="67" spans="1:15" ht="39" x14ac:dyDescent="0.25">
      <c r="A67" s="28">
        <v>560101</v>
      </c>
      <c r="B67" s="29" t="s">
        <v>91</v>
      </c>
      <c r="C67" s="30">
        <f>VLOOKUP(A67,'[2]апп на 1 жителя'!A$144:D$208,4,0)</f>
        <v>38405</v>
      </c>
      <c r="D67" s="30">
        <f>VLOOKUP(A67,'[2]апп на 1 жителя'!A$4:D$68,4,0)</f>
        <v>0</v>
      </c>
      <c r="E67" s="31">
        <f>VLOOKUP(A67,'[3]6Весовые коэф.'!$A$6:$D$68,4,0)</f>
        <v>10249</v>
      </c>
      <c r="F67" s="31">
        <f>VLOOKUP(A67,'[3]6Весовые коэф.'!$A$6:$D$68,3,0)</f>
        <v>0</v>
      </c>
      <c r="G67" s="32">
        <f t="shared" si="0"/>
        <v>3.7471948482778807</v>
      </c>
      <c r="H67" s="32">
        <v>0</v>
      </c>
      <c r="I67" s="33">
        <f>VLOOKUP(A67,'[2]апп на 1 жителя'!A$285:D$347,4,0)</f>
        <v>3.434786010484312</v>
      </c>
      <c r="J67" s="33">
        <f>VLOOKUP(A67,'[2]апп на 1 жителя'!A$352:D$414,4,0)</f>
        <v>0</v>
      </c>
      <c r="K67" s="34">
        <f>I67*VLOOKUP(A67,'[3]6Весовые коэф.'!$A$6:$G$68,7,0)</f>
        <v>3.434786010484312</v>
      </c>
      <c r="L67" s="34">
        <f>J67*VLOOKUP(A67,'[3]6Весовые коэф.'!$A$6:$G$68,6,0)</f>
        <v>0</v>
      </c>
      <c r="M67" s="35"/>
      <c r="N67" s="36"/>
      <c r="O67" s="37">
        <f t="shared" si="1"/>
        <v>3.434786010484312</v>
      </c>
    </row>
    <row r="68" spans="1:15" ht="39" x14ac:dyDescent="0.25">
      <c r="A68" s="28">
        <v>560206</v>
      </c>
      <c r="B68" s="29" t="s">
        <v>42</v>
      </c>
      <c r="C68" s="30">
        <f>VLOOKUP(A68,'[2]апп на 1 жителя'!A$144:D$208,4,0)</f>
        <v>326585</v>
      </c>
      <c r="D68" s="30">
        <f>VLOOKUP(A68,'[2]апп на 1 жителя'!A$4:D$68,4,0)</f>
        <v>1100</v>
      </c>
      <c r="E68" s="31">
        <f>VLOOKUP(A68,'[3]6Весовые коэф.'!$A$6:$D$68,4,0)</f>
        <v>75429</v>
      </c>
      <c r="F68" s="31">
        <f>VLOOKUP(A68,'[3]6Весовые коэф.'!$A$6:$D$68,3,0)</f>
        <v>228</v>
      </c>
      <c r="G68" s="32">
        <f t="shared" si="0"/>
        <v>4.3297007782152752</v>
      </c>
      <c r="H68" s="32">
        <f t="shared" si="0"/>
        <v>4.8245614035087723</v>
      </c>
      <c r="I68" s="33">
        <f>VLOOKUP(A68,'[2]апп на 1 жителя'!A$285:D$347,4,0)</f>
        <v>4.1950290796233984</v>
      </c>
      <c r="J68" s="33">
        <f>VLOOKUP(A68,'[2]апп на 1 жителя'!A$352:D$414,4,0)</f>
        <v>1.5669389204545454</v>
      </c>
      <c r="K68" s="34">
        <f>I68*VLOOKUP(A68,'[3]6Весовые коэф.'!$A$6:$G$68,7,0)</f>
        <v>4.1950290796233984</v>
      </c>
      <c r="L68" s="34">
        <f>J68*VLOOKUP(A68,'[3]6Весовые коэф.'!$A$6:$G$68,6,0)</f>
        <v>0</v>
      </c>
      <c r="M68" s="35"/>
      <c r="N68" s="36"/>
      <c r="O68" s="37">
        <f t="shared" si="1"/>
        <v>4.1950290796233984</v>
      </c>
    </row>
    <row r="69" spans="1:15" s="45" customFormat="1" ht="14.25" x14ac:dyDescent="0.2">
      <c r="A69" s="38"/>
      <c r="B69" s="39" t="s">
        <v>109</v>
      </c>
      <c r="C69" s="30">
        <f>SUM(C6:C68)</f>
        <v>7142379</v>
      </c>
      <c r="D69" s="30">
        <f>SUM(D6:D68)</f>
        <v>4934351</v>
      </c>
      <c r="E69" s="30">
        <f>SUM(E6:E68)</f>
        <v>1503456</v>
      </c>
      <c r="F69" s="30">
        <f>SUM(F6:F68)</f>
        <v>427253</v>
      </c>
      <c r="G69" s="32">
        <f>C69/E69</f>
        <v>4.7506405242321694</v>
      </c>
      <c r="H69" s="32">
        <f>D69/F69</f>
        <v>11.549014284276529</v>
      </c>
      <c r="I69" s="40"/>
      <c r="J69" s="41"/>
      <c r="K69" s="34"/>
      <c r="L69" s="42"/>
      <c r="M69" s="43"/>
      <c r="N69" s="36"/>
      <c r="O69" s="44"/>
    </row>
    <row r="70" spans="1:15" x14ac:dyDescent="0.25">
      <c r="D70" s="46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view="pageBreakPreview" zoomScale="130" zoomScaleNormal="100" zoomScaleSheetLayoutView="130" workbookViewId="0">
      <selection activeCell="I17" sqref="I17"/>
    </sheetView>
  </sheetViews>
  <sheetFormatPr defaultRowHeight="15" x14ac:dyDescent="0.25"/>
  <cols>
    <col min="1" max="1" width="35.85546875" customWidth="1"/>
    <col min="2" max="2" width="17.5703125" customWidth="1"/>
    <col min="3" max="3" width="16.42578125" customWidth="1"/>
    <col min="4" max="4" width="16.5703125" customWidth="1"/>
    <col min="5" max="5" width="16.42578125" customWidth="1"/>
    <col min="6" max="6" width="17.5703125" customWidth="1"/>
  </cols>
  <sheetData>
    <row r="1" spans="1:7" ht="37.5" customHeight="1" x14ac:dyDescent="0.25">
      <c r="A1" s="252"/>
      <c r="B1" s="253"/>
      <c r="C1" s="253"/>
      <c r="D1" s="396" t="s">
        <v>507</v>
      </c>
      <c r="E1" s="396"/>
      <c r="F1" s="396"/>
      <c r="G1" s="254"/>
    </row>
    <row r="2" spans="1:7" ht="44.25" customHeight="1" x14ac:dyDescent="0.25">
      <c r="A2" s="397" t="s">
        <v>492</v>
      </c>
      <c r="B2" s="397"/>
      <c r="C2" s="397"/>
      <c r="D2" s="397"/>
      <c r="E2" s="397"/>
      <c r="F2" s="397"/>
    </row>
    <row r="3" spans="1:7" x14ac:dyDescent="0.25">
      <c r="A3" s="398" t="s">
        <v>385</v>
      </c>
      <c r="B3" s="399" t="s">
        <v>386</v>
      </c>
      <c r="C3" s="402" t="s">
        <v>387</v>
      </c>
      <c r="D3" s="403"/>
      <c r="E3" s="404"/>
      <c r="F3" s="398" t="s">
        <v>388</v>
      </c>
    </row>
    <row r="4" spans="1:7" x14ac:dyDescent="0.25">
      <c r="A4" s="398"/>
      <c r="B4" s="400"/>
      <c r="C4" s="405"/>
      <c r="D4" s="406"/>
      <c r="E4" s="407"/>
      <c r="F4" s="398"/>
    </row>
    <row r="5" spans="1:7" ht="30" x14ac:dyDescent="0.25">
      <c r="A5" s="255" t="s">
        <v>389</v>
      </c>
      <c r="B5" s="401"/>
      <c r="C5" s="256" t="s">
        <v>390</v>
      </c>
      <c r="D5" s="256" t="s">
        <v>391</v>
      </c>
      <c r="E5" s="256" t="s">
        <v>392</v>
      </c>
      <c r="F5" s="256" t="s">
        <v>393</v>
      </c>
    </row>
    <row r="6" spans="1:7" ht="31.5" customHeight="1" x14ac:dyDescent="0.25">
      <c r="A6" s="257" t="s">
        <v>394</v>
      </c>
      <c r="B6" s="258">
        <v>169403747.40000001</v>
      </c>
      <c r="C6" s="258">
        <v>34105408.810000002</v>
      </c>
      <c r="D6" s="258">
        <v>46621982.390000001</v>
      </c>
      <c r="E6" s="258">
        <v>44687932.159999996</v>
      </c>
      <c r="F6" s="258">
        <v>43988424.039999999</v>
      </c>
    </row>
    <row r="7" spans="1:7" x14ac:dyDescent="0.25">
      <c r="A7" s="259" t="s">
        <v>379</v>
      </c>
      <c r="B7" s="260">
        <v>65402675.909999996</v>
      </c>
      <c r="C7" s="260">
        <v>13479151.109999999</v>
      </c>
      <c r="D7" s="260">
        <v>18365850.23</v>
      </c>
      <c r="E7" s="260">
        <v>16866282.489999998</v>
      </c>
      <c r="F7" s="260">
        <v>16691392.08</v>
      </c>
    </row>
    <row r="8" spans="1:7" x14ac:dyDescent="0.25">
      <c r="A8" s="259" t="s">
        <v>14</v>
      </c>
      <c r="B8" s="260">
        <v>31781791.350000001</v>
      </c>
      <c r="C8" s="260">
        <v>6116653.79</v>
      </c>
      <c r="D8" s="260">
        <v>10704431.9</v>
      </c>
      <c r="E8" s="260">
        <v>7655110.2999999998</v>
      </c>
      <c r="F8" s="260">
        <v>7305595.3600000003</v>
      </c>
    </row>
    <row r="9" spans="1:7" x14ac:dyDescent="0.25">
      <c r="A9" s="259" t="s">
        <v>395</v>
      </c>
      <c r="B9" s="260">
        <v>39091643.219999999</v>
      </c>
      <c r="C9" s="260">
        <v>8396423.5999999996</v>
      </c>
      <c r="D9" s="260">
        <v>9279888.8399999999</v>
      </c>
      <c r="E9" s="260">
        <v>10707665.390000001</v>
      </c>
      <c r="F9" s="260">
        <v>10707665.390000001</v>
      </c>
    </row>
    <row r="10" spans="1:7" x14ac:dyDescent="0.25">
      <c r="A10" s="259" t="s">
        <v>377</v>
      </c>
      <c r="B10" s="260">
        <v>16588482.119999999</v>
      </c>
      <c r="C10" s="260">
        <v>2600524.3199999998</v>
      </c>
      <c r="D10" s="260">
        <v>4678392.7</v>
      </c>
      <c r="E10" s="260">
        <v>4742333.9400000004</v>
      </c>
      <c r="F10" s="260">
        <v>4567231.16</v>
      </c>
    </row>
    <row r="11" spans="1:7" x14ac:dyDescent="0.25">
      <c r="A11" s="259" t="s">
        <v>17</v>
      </c>
      <c r="B11" s="260">
        <v>16539154.800000001</v>
      </c>
      <c r="C11" s="260">
        <v>3512655.99</v>
      </c>
      <c r="D11" s="260">
        <v>3593418.72</v>
      </c>
      <c r="E11" s="260">
        <v>4716540.04</v>
      </c>
      <c r="F11" s="260">
        <v>4716540.05</v>
      </c>
    </row>
    <row r="12" spans="1:7" ht="30" x14ac:dyDescent="0.25">
      <c r="A12" s="257" t="s">
        <v>396</v>
      </c>
      <c r="B12" s="258">
        <v>10213140.6</v>
      </c>
      <c r="C12" s="258">
        <v>1131230.8799999999</v>
      </c>
      <c r="D12" s="258">
        <v>2130459.2400000002</v>
      </c>
      <c r="E12" s="258">
        <v>3727109.89</v>
      </c>
      <c r="F12" s="258">
        <v>3224340.59</v>
      </c>
    </row>
    <row r="13" spans="1:7" x14ac:dyDescent="0.25">
      <c r="A13" s="259" t="s">
        <v>379</v>
      </c>
      <c r="B13" s="260">
        <v>2665590.89</v>
      </c>
      <c r="C13" s="260">
        <v>377076.96</v>
      </c>
      <c r="D13" s="260">
        <v>493303.98</v>
      </c>
      <c r="E13" s="260">
        <v>1023297.3</v>
      </c>
      <c r="F13" s="260">
        <v>771912.65</v>
      </c>
    </row>
    <row r="14" spans="1:7" x14ac:dyDescent="0.25">
      <c r="A14" s="259" t="s">
        <v>14</v>
      </c>
      <c r="B14" s="260">
        <v>855624.34</v>
      </c>
      <c r="C14" s="260"/>
      <c r="D14" s="260">
        <v>251384.64</v>
      </c>
      <c r="E14" s="260">
        <v>302119.84999999998</v>
      </c>
      <c r="F14" s="260">
        <v>302119.84999999998</v>
      </c>
    </row>
    <row r="15" spans="1:7" x14ac:dyDescent="0.25">
      <c r="A15" s="259" t="s">
        <v>395</v>
      </c>
      <c r="B15" s="260">
        <v>4618561.78</v>
      </c>
      <c r="C15" s="260">
        <v>499614.18</v>
      </c>
      <c r="D15" s="260">
        <v>1008693.66</v>
      </c>
      <c r="E15" s="260">
        <v>1555126.97</v>
      </c>
      <c r="F15" s="260">
        <v>1555126.97</v>
      </c>
    </row>
    <row r="16" spans="1:7" x14ac:dyDescent="0.25">
      <c r="A16" s="259" t="s">
        <v>377</v>
      </c>
      <c r="B16" s="260">
        <v>729932.02</v>
      </c>
      <c r="C16" s="260">
        <v>125692.32</v>
      </c>
      <c r="D16" s="260">
        <v>125692.32</v>
      </c>
      <c r="E16" s="260">
        <v>239273.69</v>
      </c>
      <c r="F16" s="260">
        <v>239273.69</v>
      </c>
    </row>
    <row r="17" spans="1:6" x14ac:dyDescent="0.25">
      <c r="A17" s="259" t="s">
        <v>17</v>
      </c>
      <c r="B17" s="260">
        <v>1343431.57</v>
      </c>
      <c r="C17" s="260">
        <v>128847.42</v>
      </c>
      <c r="D17" s="260">
        <v>251384.64</v>
      </c>
      <c r="E17" s="260">
        <v>607292.07999999996</v>
      </c>
      <c r="F17" s="260">
        <v>355907.43</v>
      </c>
    </row>
    <row r="18" spans="1:6" ht="30" x14ac:dyDescent="0.25">
      <c r="A18" s="255" t="s">
        <v>397</v>
      </c>
      <c r="B18" s="256"/>
      <c r="C18" s="256"/>
      <c r="D18" s="256"/>
      <c r="E18" s="256"/>
      <c r="F18" s="256"/>
    </row>
    <row r="19" spans="1:6" x14ac:dyDescent="0.25">
      <c r="A19" s="257" t="s">
        <v>398</v>
      </c>
      <c r="B19" s="258">
        <v>54638788.380000003</v>
      </c>
      <c r="C19" s="258">
        <v>10020440.800000001</v>
      </c>
      <c r="D19" s="258">
        <v>18023217.760000002</v>
      </c>
      <c r="E19" s="258">
        <v>13896721.77</v>
      </c>
      <c r="F19" s="258">
        <v>12698408.050000001</v>
      </c>
    </row>
    <row r="20" spans="1:6" x14ac:dyDescent="0.25">
      <c r="A20" s="259" t="s">
        <v>379</v>
      </c>
      <c r="B20" s="260">
        <v>19884483.210000001</v>
      </c>
      <c r="C20" s="260">
        <v>4719961.58</v>
      </c>
      <c r="D20" s="260">
        <v>7549139.04</v>
      </c>
      <c r="E20" s="260">
        <v>3927226.91</v>
      </c>
      <c r="F20" s="260">
        <v>3688155.68</v>
      </c>
    </row>
    <row r="21" spans="1:6" x14ac:dyDescent="0.25">
      <c r="A21" s="259" t="s">
        <v>14</v>
      </c>
      <c r="B21" s="260">
        <v>7029314.8200000003</v>
      </c>
      <c r="C21" s="260">
        <v>1102921.1000000001</v>
      </c>
      <c r="D21" s="260">
        <v>2077632.44</v>
      </c>
      <c r="E21" s="260">
        <v>2164835.2599999998</v>
      </c>
      <c r="F21" s="260">
        <v>1683926.02</v>
      </c>
    </row>
    <row r="22" spans="1:6" x14ac:dyDescent="0.25">
      <c r="A22" s="259" t="s">
        <v>395</v>
      </c>
      <c r="B22" s="260">
        <v>10794906.550000001</v>
      </c>
      <c r="C22" s="260">
        <v>2124777.75</v>
      </c>
      <c r="D22" s="260">
        <v>3690841.33</v>
      </c>
      <c r="E22" s="260">
        <v>2489643.7400000002</v>
      </c>
      <c r="F22" s="260">
        <v>2489643.73</v>
      </c>
    </row>
    <row r="23" spans="1:6" x14ac:dyDescent="0.25">
      <c r="A23" s="259" t="s">
        <v>377</v>
      </c>
      <c r="B23" s="260">
        <v>8395687.1600000001</v>
      </c>
      <c r="C23" s="260">
        <v>865539.71</v>
      </c>
      <c r="D23" s="260">
        <v>2639917.61</v>
      </c>
      <c r="E23" s="260">
        <v>2565111.17</v>
      </c>
      <c r="F23" s="260">
        <v>2325118.67</v>
      </c>
    </row>
    <row r="24" spans="1:6" x14ac:dyDescent="0.25">
      <c r="A24" s="259" t="s">
        <v>17</v>
      </c>
      <c r="B24" s="260">
        <v>8534396.6400000006</v>
      </c>
      <c r="C24" s="260">
        <v>1207240.6599999999</v>
      </c>
      <c r="D24" s="260">
        <v>2065687.34</v>
      </c>
      <c r="E24" s="260">
        <v>2749904.69</v>
      </c>
      <c r="F24" s="260">
        <v>2511563.9500000002</v>
      </c>
    </row>
    <row r="25" spans="1:6" ht="30" x14ac:dyDescent="0.25">
      <c r="A25" s="255" t="s">
        <v>399</v>
      </c>
      <c r="B25" s="256"/>
      <c r="C25" s="256"/>
      <c r="D25" s="256"/>
      <c r="E25" s="256"/>
      <c r="F25" s="256"/>
    </row>
    <row r="26" spans="1:6" x14ac:dyDescent="0.25">
      <c r="A26" s="257" t="s">
        <v>400</v>
      </c>
      <c r="B26" s="258">
        <v>1942528.14</v>
      </c>
      <c r="C26" s="258">
        <v>143336.34</v>
      </c>
      <c r="D26" s="258">
        <v>0</v>
      </c>
      <c r="E26" s="258">
        <v>1047329.78</v>
      </c>
      <c r="F26" s="258">
        <v>751862.02</v>
      </c>
    </row>
    <row r="27" spans="1:6" x14ac:dyDescent="0.25">
      <c r="A27" s="259" t="s">
        <v>379</v>
      </c>
      <c r="B27" s="260">
        <v>528062.43000000005</v>
      </c>
      <c r="C27" s="260"/>
      <c r="D27" s="260"/>
      <c r="E27" s="260">
        <v>375931.01</v>
      </c>
      <c r="F27" s="260">
        <v>152131.42000000001</v>
      </c>
    </row>
    <row r="28" spans="1:6" x14ac:dyDescent="0.25">
      <c r="A28" s="259" t="s">
        <v>14</v>
      </c>
      <c r="B28" s="260">
        <v>519267.35</v>
      </c>
      <c r="C28" s="260">
        <v>71668.17</v>
      </c>
      <c r="D28" s="260"/>
      <c r="E28" s="260">
        <v>223799.59</v>
      </c>
      <c r="F28" s="260">
        <v>223799.59</v>
      </c>
    </row>
    <row r="29" spans="1:6" x14ac:dyDescent="0.25">
      <c r="A29" s="259" t="s">
        <v>395</v>
      </c>
      <c r="B29" s="260">
        <v>375931.01</v>
      </c>
      <c r="C29" s="260"/>
      <c r="D29" s="260"/>
      <c r="E29" s="260">
        <v>223799.59</v>
      </c>
      <c r="F29" s="260">
        <v>152131.42000000001</v>
      </c>
    </row>
    <row r="30" spans="1:6" x14ac:dyDescent="0.25">
      <c r="A30" s="259" t="s">
        <v>377</v>
      </c>
      <c r="B30" s="260">
        <v>519267.35</v>
      </c>
      <c r="C30" s="260">
        <v>71668.17</v>
      </c>
      <c r="D30" s="260"/>
      <c r="E30" s="260">
        <v>223799.59</v>
      </c>
      <c r="F30" s="260">
        <v>223799.59</v>
      </c>
    </row>
    <row r="31" spans="1:6" x14ac:dyDescent="0.25">
      <c r="A31" s="259" t="s">
        <v>17</v>
      </c>
      <c r="B31" s="260">
        <v>0</v>
      </c>
      <c r="C31" s="260"/>
      <c r="D31" s="260"/>
      <c r="E31" s="260"/>
      <c r="F31" s="260"/>
    </row>
    <row r="32" spans="1:6" ht="15.75" customHeight="1" x14ac:dyDescent="0.25">
      <c r="A32" s="257" t="s">
        <v>401</v>
      </c>
      <c r="B32" s="258">
        <v>1178923.5</v>
      </c>
      <c r="C32" s="258">
        <v>0</v>
      </c>
      <c r="D32" s="258">
        <v>0</v>
      </c>
      <c r="E32" s="258">
        <v>589461.75</v>
      </c>
      <c r="F32" s="258">
        <v>589461.75</v>
      </c>
    </row>
    <row r="33" spans="1:6" x14ac:dyDescent="0.25">
      <c r="A33" s="259" t="s">
        <v>379</v>
      </c>
      <c r="B33" s="260">
        <v>235784.7</v>
      </c>
      <c r="C33" s="260"/>
      <c r="D33" s="260"/>
      <c r="E33" s="260">
        <v>117892.35</v>
      </c>
      <c r="F33" s="260">
        <v>117892.35</v>
      </c>
    </row>
    <row r="34" spans="1:6" x14ac:dyDescent="0.25">
      <c r="A34" s="259" t="s">
        <v>14</v>
      </c>
      <c r="B34" s="260">
        <v>235784.7</v>
      </c>
      <c r="C34" s="260"/>
      <c r="D34" s="260"/>
      <c r="E34" s="260">
        <v>117892.35</v>
      </c>
      <c r="F34" s="260">
        <v>117892.35</v>
      </c>
    </row>
    <row r="35" spans="1:6" x14ac:dyDescent="0.25">
      <c r="A35" s="259" t="s">
        <v>395</v>
      </c>
      <c r="B35" s="260">
        <v>235784.7</v>
      </c>
      <c r="C35" s="260"/>
      <c r="D35" s="260"/>
      <c r="E35" s="260">
        <v>117892.35</v>
      </c>
      <c r="F35" s="260">
        <v>117892.35</v>
      </c>
    </row>
    <row r="36" spans="1:6" x14ac:dyDescent="0.25">
      <c r="A36" s="259" t="s">
        <v>377</v>
      </c>
      <c r="B36" s="260">
        <v>235784.7</v>
      </c>
      <c r="C36" s="260"/>
      <c r="D36" s="260"/>
      <c r="E36" s="260">
        <v>117892.35</v>
      </c>
      <c r="F36" s="260">
        <v>117892.35</v>
      </c>
    </row>
    <row r="37" spans="1:6" x14ac:dyDescent="0.25">
      <c r="A37" s="259" t="s">
        <v>17</v>
      </c>
      <c r="B37" s="260">
        <v>235784.7</v>
      </c>
      <c r="C37" s="260"/>
      <c r="D37" s="260"/>
      <c r="E37" s="260">
        <v>117892.35</v>
      </c>
      <c r="F37" s="260">
        <v>117892.35</v>
      </c>
    </row>
    <row r="38" spans="1:6" ht="30" x14ac:dyDescent="0.25">
      <c r="A38" s="255" t="s">
        <v>402</v>
      </c>
      <c r="B38" s="256"/>
      <c r="C38" s="256"/>
      <c r="D38" s="256"/>
      <c r="E38" s="256"/>
      <c r="F38" s="256"/>
    </row>
    <row r="39" spans="1:6" x14ac:dyDescent="0.25">
      <c r="A39" s="257" t="s">
        <v>403</v>
      </c>
      <c r="B39" s="258">
        <v>9538113.5</v>
      </c>
      <c r="C39" s="258">
        <v>1907622.7</v>
      </c>
      <c r="D39" s="258">
        <v>3478606.1</v>
      </c>
      <c r="E39" s="258">
        <v>2356475.12</v>
      </c>
      <c r="F39" s="258">
        <v>1795409.58</v>
      </c>
    </row>
    <row r="40" spans="1:6" x14ac:dyDescent="0.25">
      <c r="A40" s="259" t="s">
        <v>379</v>
      </c>
      <c r="B40" s="260">
        <v>1035967.37</v>
      </c>
      <c r="C40" s="260">
        <v>224426.2</v>
      </c>
      <c r="D40" s="260">
        <v>336639.3</v>
      </c>
      <c r="E40" s="260">
        <v>293557.49</v>
      </c>
      <c r="F40" s="260">
        <v>181344.38</v>
      </c>
    </row>
    <row r="41" spans="1:6" x14ac:dyDescent="0.25">
      <c r="A41" s="259" t="s">
        <v>14</v>
      </c>
      <c r="B41" s="260">
        <v>4981460.12</v>
      </c>
      <c r="C41" s="260">
        <v>1009917.9</v>
      </c>
      <c r="D41" s="260">
        <v>1907622.7</v>
      </c>
      <c r="E41" s="260">
        <v>1031959.76</v>
      </c>
      <c r="F41" s="260">
        <v>1031959.76</v>
      </c>
    </row>
    <row r="42" spans="1:6" x14ac:dyDescent="0.25">
      <c r="A42" s="259" t="s">
        <v>395</v>
      </c>
      <c r="B42" s="260">
        <v>1560964.37</v>
      </c>
      <c r="C42" s="260">
        <v>336639.3</v>
      </c>
      <c r="D42" s="260">
        <v>448852.4</v>
      </c>
      <c r="E42" s="260">
        <v>556055.99</v>
      </c>
      <c r="F42" s="260">
        <v>219416.68</v>
      </c>
    </row>
    <row r="43" spans="1:6" x14ac:dyDescent="0.25">
      <c r="A43" s="259" t="s">
        <v>377</v>
      </c>
      <c r="B43" s="260">
        <v>1410678.97</v>
      </c>
      <c r="C43" s="260">
        <v>336639.3</v>
      </c>
      <c r="D43" s="260">
        <v>561065.5</v>
      </c>
      <c r="E43" s="260">
        <v>312593.64</v>
      </c>
      <c r="F43" s="260">
        <v>200380.53</v>
      </c>
    </row>
    <row r="44" spans="1:6" x14ac:dyDescent="0.25">
      <c r="A44" s="259" t="s">
        <v>17</v>
      </c>
      <c r="B44" s="260">
        <v>549042.67000000004</v>
      </c>
      <c r="C44" s="260"/>
      <c r="D44" s="260">
        <v>224426.2</v>
      </c>
      <c r="E44" s="260">
        <v>162308.24</v>
      </c>
      <c r="F44" s="260">
        <v>162308.23000000001</v>
      </c>
    </row>
    <row r="45" spans="1:6" ht="30" x14ac:dyDescent="0.25">
      <c r="A45" s="255" t="s">
        <v>404</v>
      </c>
      <c r="B45" s="256"/>
      <c r="C45" s="256"/>
      <c r="D45" s="256"/>
      <c r="E45" s="256"/>
      <c r="F45" s="256"/>
    </row>
    <row r="46" spans="1:6" ht="30" x14ac:dyDescent="0.25">
      <c r="A46" s="257" t="s">
        <v>405</v>
      </c>
      <c r="B46" s="258">
        <v>1621345.5</v>
      </c>
      <c r="C46" s="258">
        <v>324269.09999999998</v>
      </c>
      <c r="D46" s="258">
        <v>648538.19999999995</v>
      </c>
      <c r="E46" s="258">
        <v>432358.8</v>
      </c>
      <c r="F46" s="258">
        <v>216179.4</v>
      </c>
    </row>
    <row r="47" spans="1:6" x14ac:dyDescent="0.25">
      <c r="A47" s="259" t="s">
        <v>379</v>
      </c>
      <c r="B47" s="260">
        <v>648538.19999999995</v>
      </c>
      <c r="C47" s="260">
        <v>108089.7</v>
      </c>
      <c r="D47" s="260">
        <v>324269.09999999998</v>
      </c>
      <c r="E47" s="260">
        <v>108089.7</v>
      </c>
      <c r="F47" s="260">
        <v>108089.7</v>
      </c>
    </row>
    <row r="48" spans="1:6" x14ac:dyDescent="0.25">
      <c r="A48" s="259" t="s">
        <v>14</v>
      </c>
      <c r="B48" s="260">
        <v>216179.4</v>
      </c>
      <c r="C48" s="260"/>
      <c r="D48" s="260">
        <v>108089.7</v>
      </c>
      <c r="E48" s="260">
        <v>108089.7</v>
      </c>
      <c r="F48" s="260"/>
    </row>
    <row r="49" spans="1:6" x14ac:dyDescent="0.25">
      <c r="A49" s="259" t="s">
        <v>395</v>
      </c>
      <c r="B49" s="260">
        <v>324269.09999999998</v>
      </c>
      <c r="C49" s="260">
        <v>108089.7</v>
      </c>
      <c r="D49" s="260">
        <v>108089.7</v>
      </c>
      <c r="E49" s="260">
        <v>108089.7</v>
      </c>
      <c r="F49" s="260"/>
    </row>
    <row r="50" spans="1:6" x14ac:dyDescent="0.25">
      <c r="A50" s="259" t="s">
        <v>377</v>
      </c>
      <c r="B50" s="260">
        <v>432358.8</v>
      </c>
      <c r="C50" s="260">
        <v>108089.7</v>
      </c>
      <c r="D50" s="260">
        <v>108089.7</v>
      </c>
      <c r="E50" s="260">
        <v>108089.7</v>
      </c>
      <c r="F50" s="260">
        <v>108089.7</v>
      </c>
    </row>
    <row r="51" spans="1:6" x14ac:dyDescent="0.25">
      <c r="A51" s="259" t="s">
        <v>17</v>
      </c>
      <c r="B51" s="260">
        <v>0</v>
      </c>
      <c r="C51" s="260"/>
      <c r="D51" s="260"/>
      <c r="E51" s="260"/>
      <c r="F51" s="260"/>
    </row>
    <row r="52" spans="1:6" x14ac:dyDescent="0.25">
      <c r="A52" s="257" t="s">
        <v>406</v>
      </c>
      <c r="B52" s="258">
        <v>1511153.55</v>
      </c>
      <c r="C52" s="258">
        <v>0</v>
      </c>
      <c r="D52" s="258">
        <v>0</v>
      </c>
      <c r="E52" s="258">
        <v>1007435.7</v>
      </c>
      <c r="F52" s="258">
        <v>503717.85</v>
      </c>
    </row>
    <row r="53" spans="1:6" x14ac:dyDescent="0.25">
      <c r="A53" s="259" t="s">
        <v>379</v>
      </c>
      <c r="B53" s="260">
        <v>302230.71000000002</v>
      </c>
      <c r="C53" s="260"/>
      <c r="D53" s="260"/>
      <c r="E53" s="260">
        <v>201487.14</v>
      </c>
      <c r="F53" s="260">
        <v>100743.57</v>
      </c>
    </row>
    <row r="54" spans="1:6" x14ac:dyDescent="0.25">
      <c r="A54" s="259" t="s">
        <v>14</v>
      </c>
      <c r="B54" s="260">
        <v>302230.71000000002</v>
      </c>
      <c r="C54" s="260"/>
      <c r="D54" s="260"/>
      <c r="E54" s="260">
        <v>201487.14</v>
      </c>
      <c r="F54" s="260">
        <v>100743.57</v>
      </c>
    </row>
    <row r="55" spans="1:6" x14ac:dyDescent="0.25">
      <c r="A55" s="259" t="s">
        <v>395</v>
      </c>
      <c r="B55" s="260">
        <v>302230.71000000002</v>
      </c>
      <c r="C55" s="260"/>
      <c r="D55" s="260"/>
      <c r="E55" s="260">
        <v>201487.14</v>
      </c>
      <c r="F55" s="260">
        <v>100743.57</v>
      </c>
    </row>
    <row r="56" spans="1:6" x14ac:dyDescent="0.25">
      <c r="A56" s="259" t="s">
        <v>377</v>
      </c>
      <c r="B56" s="260">
        <v>302230.71000000002</v>
      </c>
      <c r="C56" s="260"/>
      <c r="D56" s="260"/>
      <c r="E56" s="260">
        <v>201487.14</v>
      </c>
      <c r="F56" s="260">
        <v>100743.57</v>
      </c>
    </row>
    <row r="57" spans="1:6" x14ac:dyDescent="0.25">
      <c r="A57" s="259" t="s">
        <v>17</v>
      </c>
      <c r="B57" s="260">
        <v>302230.71000000002</v>
      </c>
      <c r="C57" s="260"/>
      <c r="D57" s="260"/>
      <c r="E57" s="260">
        <v>201487.14</v>
      </c>
      <c r="F57" s="260">
        <v>100743.57</v>
      </c>
    </row>
    <row r="58" spans="1:6" ht="30" x14ac:dyDescent="0.25">
      <c r="A58" s="255" t="s">
        <v>407</v>
      </c>
      <c r="B58" s="256"/>
      <c r="C58" s="256"/>
      <c r="D58" s="256"/>
      <c r="E58" s="256"/>
      <c r="F58" s="256"/>
    </row>
    <row r="59" spans="1:6" ht="22.5" customHeight="1" x14ac:dyDescent="0.25">
      <c r="A59" s="257" t="s">
        <v>408</v>
      </c>
      <c r="B59" s="258">
        <v>444520.32</v>
      </c>
      <c r="C59" s="258">
        <v>444520.32</v>
      </c>
      <c r="D59" s="258">
        <v>0</v>
      </c>
      <c r="E59" s="258">
        <v>0</v>
      </c>
      <c r="F59" s="258">
        <v>0</v>
      </c>
    </row>
    <row r="60" spans="1:6" x14ac:dyDescent="0.25">
      <c r="A60" s="259" t="s">
        <v>379</v>
      </c>
      <c r="B60" s="260">
        <v>0</v>
      </c>
      <c r="C60" s="260"/>
      <c r="D60" s="260"/>
      <c r="E60" s="260"/>
      <c r="F60" s="260"/>
    </row>
    <row r="61" spans="1:6" x14ac:dyDescent="0.25">
      <c r="A61" s="259" t="s">
        <v>14</v>
      </c>
      <c r="B61" s="260">
        <v>222260.16</v>
      </c>
      <c r="C61" s="260">
        <v>222260.16</v>
      </c>
      <c r="D61" s="260"/>
      <c r="E61" s="260"/>
      <c r="F61" s="260"/>
    </row>
    <row r="62" spans="1:6" x14ac:dyDescent="0.25">
      <c r="A62" s="259" t="s">
        <v>395</v>
      </c>
      <c r="B62" s="260">
        <v>222260.16</v>
      </c>
      <c r="C62" s="260">
        <v>222260.16</v>
      </c>
      <c r="D62" s="260"/>
      <c r="E62" s="260"/>
      <c r="F62" s="260"/>
    </row>
    <row r="63" spans="1:6" x14ac:dyDescent="0.25">
      <c r="A63" s="259" t="s">
        <v>377</v>
      </c>
      <c r="B63" s="260">
        <v>0</v>
      </c>
      <c r="C63" s="260"/>
      <c r="D63" s="260"/>
      <c r="E63" s="260"/>
      <c r="F63" s="260"/>
    </row>
    <row r="64" spans="1:6" x14ac:dyDescent="0.25">
      <c r="A64" s="259" t="s">
        <v>17</v>
      </c>
      <c r="B64" s="260">
        <v>0</v>
      </c>
      <c r="C64" s="260"/>
      <c r="D64" s="260"/>
      <c r="E64" s="260"/>
      <c r="F64" s="260"/>
    </row>
    <row r="65" spans="1:6" x14ac:dyDescent="0.25">
      <c r="A65" s="257" t="s">
        <v>409</v>
      </c>
      <c r="B65" s="258">
        <v>2756321.04</v>
      </c>
      <c r="C65" s="258">
        <v>1002298.56</v>
      </c>
      <c r="D65" s="258">
        <v>501149.28</v>
      </c>
      <c r="E65" s="258">
        <v>668199.04</v>
      </c>
      <c r="F65" s="258">
        <v>584674.16</v>
      </c>
    </row>
    <row r="66" spans="1:6" x14ac:dyDescent="0.25">
      <c r="A66" s="259" t="s">
        <v>379</v>
      </c>
      <c r="B66" s="260">
        <v>1503447.84</v>
      </c>
      <c r="C66" s="260">
        <v>334099.52</v>
      </c>
      <c r="D66" s="260">
        <v>250574.64</v>
      </c>
      <c r="E66" s="260">
        <v>501149.28</v>
      </c>
      <c r="F66" s="260">
        <v>417624.4</v>
      </c>
    </row>
    <row r="67" spans="1:6" x14ac:dyDescent="0.25">
      <c r="A67" s="259" t="s">
        <v>14</v>
      </c>
      <c r="B67" s="260">
        <v>417624.4</v>
      </c>
      <c r="C67" s="260">
        <v>167049.76</v>
      </c>
      <c r="D67" s="260">
        <v>167049.76</v>
      </c>
      <c r="E67" s="260">
        <v>83524.88</v>
      </c>
      <c r="F67" s="260"/>
    </row>
    <row r="68" spans="1:6" x14ac:dyDescent="0.25">
      <c r="A68" s="259" t="s">
        <v>395</v>
      </c>
      <c r="B68" s="260">
        <v>501149.28</v>
      </c>
      <c r="C68" s="260">
        <v>250574.64</v>
      </c>
      <c r="D68" s="260">
        <v>83524.88</v>
      </c>
      <c r="E68" s="260">
        <v>83524.88</v>
      </c>
      <c r="F68" s="260">
        <v>83524.88</v>
      </c>
    </row>
    <row r="69" spans="1:6" x14ac:dyDescent="0.25">
      <c r="A69" s="259" t="s">
        <v>377</v>
      </c>
      <c r="B69" s="260">
        <v>167049.76</v>
      </c>
      <c r="C69" s="260">
        <v>83524.88</v>
      </c>
      <c r="D69" s="260"/>
      <c r="E69" s="260"/>
      <c r="F69" s="260">
        <v>83524.88</v>
      </c>
    </row>
    <row r="70" spans="1:6" x14ac:dyDescent="0.25">
      <c r="A70" s="259" t="s">
        <v>17</v>
      </c>
      <c r="B70" s="260">
        <v>167049.76</v>
      </c>
      <c r="C70" s="260">
        <v>167049.76</v>
      </c>
      <c r="D70" s="260"/>
      <c r="E70" s="260"/>
      <c r="F70" s="260"/>
    </row>
    <row r="71" spans="1:6" ht="46.5" customHeight="1" x14ac:dyDescent="0.25">
      <c r="A71" s="255" t="s">
        <v>317</v>
      </c>
      <c r="B71" s="256"/>
      <c r="C71" s="256"/>
      <c r="D71" s="256"/>
      <c r="E71" s="256"/>
      <c r="F71" s="256"/>
    </row>
    <row r="72" spans="1:6" x14ac:dyDescent="0.25">
      <c r="A72" s="257" t="s">
        <v>398</v>
      </c>
      <c r="B72" s="258">
        <v>135938004.5</v>
      </c>
      <c r="C72" s="258">
        <v>36077064.939999998</v>
      </c>
      <c r="D72" s="258">
        <v>30145181.199999999</v>
      </c>
      <c r="E72" s="258">
        <v>34857879.170000002</v>
      </c>
      <c r="F72" s="258">
        <v>34857879.189999998</v>
      </c>
    </row>
    <row r="73" spans="1:6" x14ac:dyDescent="0.25">
      <c r="A73" s="259" t="s">
        <v>379</v>
      </c>
      <c r="B73" s="260">
        <v>55767544.280000001</v>
      </c>
      <c r="C73" s="260">
        <v>12525520.140000001</v>
      </c>
      <c r="D73" s="260">
        <v>12373420.18</v>
      </c>
      <c r="E73" s="260">
        <v>15434301.98</v>
      </c>
      <c r="F73" s="260">
        <v>15434301.98</v>
      </c>
    </row>
    <row r="74" spans="1:6" x14ac:dyDescent="0.25">
      <c r="A74" s="259" t="s">
        <v>14</v>
      </c>
      <c r="B74" s="260">
        <v>20577484.280000001</v>
      </c>
      <c r="C74" s="260">
        <v>5362505.54</v>
      </c>
      <c r="D74" s="260">
        <v>4921337.0999999996</v>
      </c>
      <c r="E74" s="260">
        <v>5146820.82</v>
      </c>
      <c r="F74" s="260">
        <v>5146820.82</v>
      </c>
    </row>
    <row r="75" spans="1:6" x14ac:dyDescent="0.25">
      <c r="A75" s="259" t="s">
        <v>395</v>
      </c>
      <c r="B75" s="260">
        <v>32446087.219999999</v>
      </c>
      <c r="C75" s="260">
        <v>10307732.84</v>
      </c>
      <c r="D75" s="260">
        <v>8113835.7400000002</v>
      </c>
      <c r="E75" s="260">
        <v>7012259.3200000003</v>
      </c>
      <c r="F75" s="260">
        <v>7012259.3200000003</v>
      </c>
    </row>
    <row r="76" spans="1:6" x14ac:dyDescent="0.25">
      <c r="A76" s="259" t="s">
        <v>377</v>
      </c>
      <c r="B76" s="260">
        <v>14300273.189999999</v>
      </c>
      <c r="C76" s="260">
        <v>3737986.64</v>
      </c>
      <c r="D76" s="260">
        <v>3088179.08</v>
      </c>
      <c r="E76" s="260">
        <v>3737053.73</v>
      </c>
      <c r="F76" s="260">
        <v>3737053.74</v>
      </c>
    </row>
    <row r="77" spans="1:6" x14ac:dyDescent="0.25">
      <c r="A77" s="259" t="s">
        <v>17</v>
      </c>
      <c r="B77" s="260">
        <v>12846615.529999999</v>
      </c>
      <c r="C77" s="260">
        <v>4143319.78</v>
      </c>
      <c r="D77" s="260">
        <v>1648409.1</v>
      </c>
      <c r="E77" s="260">
        <v>3527443.32</v>
      </c>
      <c r="F77" s="260">
        <v>3527443.33</v>
      </c>
    </row>
    <row r="78" spans="1:6" ht="45" x14ac:dyDescent="0.25">
      <c r="A78" s="255" t="s">
        <v>410</v>
      </c>
      <c r="B78" s="256"/>
      <c r="C78" s="256"/>
      <c r="D78" s="256"/>
      <c r="E78" s="256"/>
      <c r="F78" s="256"/>
    </row>
    <row r="79" spans="1:6" x14ac:dyDescent="0.25">
      <c r="A79" s="261" t="s">
        <v>411</v>
      </c>
      <c r="B79" s="258">
        <v>660399.63</v>
      </c>
      <c r="C79" s="258">
        <v>0</v>
      </c>
      <c r="D79" s="258">
        <v>220133.21</v>
      </c>
      <c r="E79" s="258">
        <v>220133.21</v>
      </c>
      <c r="F79" s="258">
        <v>220133.21</v>
      </c>
    </row>
    <row r="80" spans="1:6" x14ac:dyDescent="0.25">
      <c r="A80" s="262" t="s">
        <v>379</v>
      </c>
      <c r="B80" s="260">
        <v>440266.42</v>
      </c>
      <c r="C80" s="260"/>
      <c r="D80" s="260"/>
      <c r="E80" s="260">
        <v>220133.21</v>
      </c>
      <c r="F80" s="260">
        <v>220133.21</v>
      </c>
    </row>
    <row r="81" spans="1:6" x14ac:dyDescent="0.25">
      <c r="A81" s="262" t="s">
        <v>14</v>
      </c>
      <c r="B81" s="260">
        <v>220133.21</v>
      </c>
      <c r="C81" s="260"/>
      <c r="D81" s="260">
        <v>220133.21</v>
      </c>
      <c r="E81" s="260"/>
      <c r="F81" s="260"/>
    </row>
    <row r="82" spans="1:6" x14ac:dyDescent="0.25">
      <c r="A82" s="259" t="s">
        <v>395</v>
      </c>
      <c r="B82" s="260">
        <v>0</v>
      </c>
      <c r="C82" s="260"/>
      <c r="D82" s="260"/>
      <c r="E82" s="260"/>
      <c r="F82" s="260"/>
    </row>
    <row r="83" spans="1:6" x14ac:dyDescent="0.25">
      <c r="A83" s="262" t="s">
        <v>377</v>
      </c>
      <c r="B83" s="260">
        <v>0</v>
      </c>
      <c r="C83" s="260"/>
      <c r="D83" s="260"/>
      <c r="E83" s="260"/>
      <c r="F83" s="260"/>
    </row>
    <row r="84" spans="1:6" x14ac:dyDescent="0.25">
      <c r="A84" s="262" t="s">
        <v>17</v>
      </c>
      <c r="B84" s="260">
        <v>0</v>
      </c>
      <c r="C84" s="260"/>
      <c r="D84" s="260"/>
      <c r="E84" s="260"/>
      <c r="F84" s="260"/>
    </row>
    <row r="85" spans="1:6" ht="30" x14ac:dyDescent="0.25">
      <c r="A85" s="261" t="s">
        <v>394</v>
      </c>
      <c r="B85" s="258">
        <v>99395817.5</v>
      </c>
      <c r="C85" s="258">
        <v>13989906.699999999</v>
      </c>
      <c r="D85" s="258">
        <v>33378772.350000001</v>
      </c>
      <c r="E85" s="258">
        <v>26740317.649999999</v>
      </c>
      <c r="F85" s="258">
        <v>25286820.800000001</v>
      </c>
    </row>
    <row r="86" spans="1:6" x14ac:dyDescent="0.25">
      <c r="A86" s="262" t="s">
        <v>379</v>
      </c>
      <c r="B86" s="260">
        <v>40498140.25</v>
      </c>
      <c r="C86" s="260">
        <v>5985032.5499999998</v>
      </c>
      <c r="D86" s="260">
        <v>13553594.949999999</v>
      </c>
      <c r="E86" s="260">
        <v>10661443.48</v>
      </c>
      <c r="F86" s="260">
        <v>10298069.27</v>
      </c>
    </row>
    <row r="87" spans="1:6" x14ac:dyDescent="0.25">
      <c r="A87" s="262" t="s">
        <v>14</v>
      </c>
      <c r="B87" s="260">
        <v>18332713.329999998</v>
      </c>
      <c r="C87" s="260">
        <v>2725306.5</v>
      </c>
      <c r="D87" s="260">
        <v>6316481.5</v>
      </c>
      <c r="E87" s="260">
        <v>4351648.5199999996</v>
      </c>
      <c r="F87" s="260">
        <v>4939276.8099999996</v>
      </c>
    </row>
    <row r="88" spans="1:6" x14ac:dyDescent="0.25">
      <c r="A88" s="259" t="s">
        <v>395</v>
      </c>
      <c r="B88" s="260">
        <v>20764533.079999998</v>
      </c>
      <c r="C88" s="260">
        <v>2735948.25</v>
      </c>
      <c r="D88" s="260">
        <v>6904109.7999999998</v>
      </c>
      <c r="E88" s="260">
        <v>5743924.6200000001</v>
      </c>
      <c r="F88" s="260">
        <v>5380550.4100000001</v>
      </c>
    </row>
    <row r="89" spans="1:6" x14ac:dyDescent="0.25">
      <c r="A89" s="262" t="s">
        <v>377</v>
      </c>
      <c r="B89" s="260">
        <v>13683817.310000001</v>
      </c>
      <c r="C89" s="260">
        <v>1635183.9</v>
      </c>
      <c r="D89" s="260">
        <v>4542177.5</v>
      </c>
      <c r="E89" s="260">
        <v>4228729.21</v>
      </c>
      <c r="F89" s="260">
        <v>3277726.7</v>
      </c>
    </row>
    <row r="90" spans="1:6" x14ac:dyDescent="0.25">
      <c r="A90" s="262" t="s">
        <v>17</v>
      </c>
      <c r="B90" s="260">
        <v>6116613.5300000003</v>
      </c>
      <c r="C90" s="260">
        <v>908435.5</v>
      </c>
      <c r="D90" s="260">
        <v>2062408.6</v>
      </c>
      <c r="E90" s="260">
        <v>1754571.82</v>
      </c>
      <c r="F90" s="260">
        <v>1391197.61</v>
      </c>
    </row>
    <row r="91" spans="1:6" x14ac:dyDescent="0.25">
      <c r="A91" s="261" t="s">
        <v>412</v>
      </c>
      <c r="B91" s="258">
        <v>3742971.7</v>
      </c>
      <c r="C91" s="258">
        <v>898872.56</v>
      </c>
      <c r="D91" s="258">
        <v>1046354.04</v>
      </c>
      <c r="E91" s="258">
        <v>898872.56</v>
      </c>
      <c r="F91" s="258">
        <v>898872.54</v>
      </c>
    </row>
    <row r="92" spans="1:6" x14ac:dyDescent="0.25">
      <c r="A92" s="262" t="s">
        <v>379</v>
      </c>
      <c r="B92" s="260">
        <v>1973193.94</v>
      </c>
      <c r="C92" s="260">
        <v>456428.12</v>
      </c>
      <c r="D92" s="260">
        <v>603909.6</v>
      </c>
      <c r="E92" s="260">
        <v>456428.12</v>
      </c>
      <c r="F92" s="260">
        <v>456428.1</v>
      </c>
    </row>
    <row r="93" spans="1:6" x14ac:dyDescent="0.25">
      <c r="A93" s="262" t="s">
        <v>14</v>
      </c>
      <c r="B93" s="260">
        <v>1032370.36</v>
      </c>
      <c r="C93" s="260">
        <v>294962.96000000002</v>
      </c>
      <c r="D93" s="260">
        <v>442444.44</v>
      </c>
      <c r="E93" s="260">
        <v>147481.48000000001</v>
      </c>
      <c r="F93" s="260">
        <v>147481.48000000001</v>
      </c>
    </row>
    <row r="94" spans="1:6" x14ac:dyDescent="0.25">
      <c r="A94" s="259" t="s">
        <v>395</v>
      </c>
      <c r="B94" s="260">
        <v>294962.96000000002</v>
      </c>
      <c r="C94" s="260"/>
      <c r="D94" s="260"/>
      <c r="E94" s="260">
        <v>147481.48000000001</v>
      </c>
      <c r="F94" s="260">
        <v>147481.48000000001</v>
      </c>
    </row>
    <row r="95" spans="1:6" x14ac:dyDescent="0.25">
      <c r="A95" s="262" t="s">
        <v>377</v>
      </c>
      <c r="B95" s="260">
        <v>147481.48000000001</v>
      </c>
      <c r="C95" s="260">
        <v>147481.48000000001</v>
      </c>
      <c r="D95" s="260"/>
      <c r="E95" s="260"/>
      <c r="F95" s="260"/>
    </row>
    <row r="96" spans="1:6" x14ac:dyDescent="0.25">
      <c r="A96" s="262" t="s">
        <v>17</v>
      </c>
      <c r="B96" s="260">
        <v>294962.96000000002</v>
      </c>
      <c r="C96" s="260"/>
      <c r="D96" s="260"/>
      <c r="E96" s="260">
        <v>147481.48000000001</v>
      </c>
      <c r="F96" s="260">
        <v>147481.48000000001</v>
      </c>
    </row>
    <row r="97" spans="1:6" ht="32.25" customHeight="1" x14ac:dyDescent="0.25">
      <c r="A97" s="255" t="s">
        <v>413</v>
      </c>
      <c r="B97" s="256"/>
      <c r="C97" s="256"/>
      <c r="D97" s="256"/>
      <c r="E97" s="256"/>
      <c r="F97" s="256"/>
    </row>
    <row r="98" spans="1:6" x14ac:dyDescent="0.25">
      <c r="A98" s="261" t="s">
        <v>398</v>
      </c>
      <c r="B98" s="258">
        <v>16123351.92</v>
      </c>
      <c r="C98" s="258">
        <v>3244658.42</v>
      </c>
      <c r="D98" s="258">
        <v>3894465.98</v>
      </c>
      <c r="E98" s="258">
        <v>5089549.1399999997</v>
      </c>
      <c r="F98" s="258">
        <v>3894678.38</v>
      </c>
    </row>
    <row r="99" spans="1:6" x14ac:dyDescent="0.25">
      <c r="A99" s="262" t="s">
        <v>379</v>
      </c>
      <c r="B99" s="260">
        <v>1607674.24</v>
      </c>
      <c r="C99" s="260">
        <v>220584.22</v>
      </c>
      <c r="D99" s="260">
        <v>441168.44</v>
      </c>
      <c r="E99" s="260">
        <v>582316.05000000005</v>
      </c>
      <c r="F99" s="260">
        <v>363605.53</v>
      </c>
    </row>
    <row r="100" spans="1:6" x14ac:dyDescent="0.25">
      <c r="A100" s="262" t="s">
        <v>14</v>
      </c>
      <c r="B100" s="260">
        <v>4407869.01</v>
      </c>
      <c r="C100" s="260">
        <v>1700568.88</v>
      </c>
      <c r="D100" s="260">
        <v>806286.9</v>
      </c>
      <c r="E100" s="260">
        <v>981614.45</v>
      </c>
      <c r="F100" s="260">
        <v>919398.78</v>
      </c>
    </row>
    <row r="101" spans="1:6" x14ac:dyDescent="0.25">
      <c r="A101" s="259" t="s">
        <v>395</v>
      </c>
      <c r="B101" s="260">
        <v>2694128.29</v>
      </c>
      <c r="C101" s="260">
        <v>441168.44</v>
      </c>
      <c r="D101" s="260">
        <v>661752.66</v>
      </c>
      <c r="E101" s="260">
        <v>821641.82</v>
      </c>
      <c r="F101" s="260">
        <v>769565.37</v>
      </c>
    </row>
    <row r="102" spans="1:6" x14ac:dyDescent="0.25">
      <c r="A102" s="262" t="s">
        <v>377</v>
      </c>
      <c r="B102" s="260">
        <v>343859.9</v>
      </c>
      <c r="C102" s="260"/>
      <c r="D102" s="260"/>
      <c r="E102" s="260">
        <v>343859.9</v>
      </c>
      <c r="F102" s="260"/>
    </row>
    <row r="103" spans="1:6" x14ac:dyDescent="0.25">
      <c r="A103" s="262" t="s">
        <v>17</v>
      </c>
      <c r="B103" s="260">
        <v>7069820.4800000004</v>
      </c>
      <c r="C103" s="260">
        <v>882336.88</v>
      </c>
      <c r="D103" s="260">
        <v>1985257.98</v>
      </c>
      <c r="E103" s="260">
        <v>2360116.92</v>
      </c>
      <c r="F103" s="260">
        <v>1842108.7</v>
      </c>
    </row>
    <row r="104" spans="1:6" x14ac:dyDescent="0.25">
      <c r="A104" s="261" t="s">
        <v>403</v>
      </c>
      <c r="B104" s="258">
        <v>224426.2</v>
      </c>
      <c r="C104" s="258">
        <v>0</v>
      </c>
      <c r="D104" s="258">
        <v>224426.2</v>
      </c>
      <c r="E104" s="258">
        <v>0</v>
      </c>
      <c r="F104" s="258">
        <v>0</v>
      </c>
    </row>
    <row r="105" spans="1:6" x14ac:dyDescent="0.25">
      <c r="A105" s="262" t="s">
        <v>379</v>
      </c>
      <c r="B105" s="260">
        <v>0</v>
      </c>
      <c r="C105" s="260"/>
      <c r="D105" s="260"/>
      <c r="E105" s="260"/>
      <c r="F105" s="260"/>
    </row>
    <row r="106" spans="1:6" x14ac:dyDescent="0.25">
      <c r="A106" s="262" t="s">
        <v>14</v>
      </c>
      <c r="B106" s="260">
        <v>112213.1</v>
      </c>
      <c r="C106" s="260"/>
      <c r="D106" s="260">
        <v>112213.1</v>
      </c>
      <c r="E106" s="260"/>
      <c r="F106" s="260"/>
    </row>
    <row r="107" spans="1:6" x14ac:dyDescent="0.25">
      <c r="A107" s="259" t="s">
        <v>395</v>
      </c>
      <c r="B107" s="260">
        <v>0</v>
      </c>
      <c r="C107" s="260"/>
      <c r="D107" s="260"/>
      <c r="E107" s="260"/>
      <c r="F107" s="260"/>
    </row>
    <row r="108" spans="1:6" x14ac:dyDescent="0.25">
      <c r="A108" s="262" t="s">
        <v>377</v>
      </c>
      <c r="B108" s="260">
        <v>0</v>
      </c>
      <c r="C108" s="260"/>
      <c r="D108" s="260"/>
      <c r="E108" s="260"/>
      <c r="F108" s="260"/>
    </row>
    <row r="109" spans="1:6" x14ac:dyDescent="0.25">
      <c r="A109" s="262" t="s">
        <v>17</v>
      </c>
      <c r="B109" s="260">
        <v>112213.1</v>
      </c>
      <c r="C109" s="260"/>
      <c r="D109" s="260">
        <v>112213.1</v>
      </c>
      <c r="E109" s="260"/>
      <c r="F109" s="260"/>
    </row>
    <row r="110" spans="1:6" ht="31.5" customHeight="1" x14ac:dyDescent="0.25">
      <c r="A110" s="261" t="s">
        <v>396</v>
      </c>
      <c r="B110" s="258">
        <v>3833871.6</v>
      </c>
      <c r="C110" s="258">
        <v>758886.57</v>
      </c>
      <c r="D110" s="258">
        <v>513812.13</v>
      </c>
      <c r="E110" s="258">
        <v>1341855.07</v>
      </c>
      <c r="F110" s="258">
        <v>1219317.83</v>
      </c>
    </row>
    <row r="111" spans="1:6" x14ac:dyDescent="0.25">
      <c r="A111" s="262" t="s">
        <v>379</v>
      </c>
      <c r="B111" s="260">
        <v>427820.79</v>
      </c>
      <c r="C111" s="260">
        <v>122537.22</v>
      </c>
      <c r="D111" s="260"/>
      <c r="E111" s="260">
        <v>149486.69</v>
      </c>
      <c r="F111" s="260">
        <v>155796.88</v>
      </c>
    </row>
    <row r="112" spans="1:6" x14ac:dyDescent="0.25">
      <c r="A112" s="262" t="s">
        <v>14</v>
      </c>
      <c r="B112" s="260">
        <v>785594.36</v>
      </c>
      <c r="C112" s="260">
        <v>128847.42</v>
      </c>
      <c r="D112" s="260">
        <v>251384.64</v>
      </c>
      <c r="E112" s="260">
        <v>267104.86</v>
      </c>
      <c r="F112" s="260">
        <v>138257.44</v>
      </c>
    </row>
    <row r="113" spans="1:6" x14ac:dyDescent="0.25">
      <c r="A113" s="259" t="s">
        <v>395</v>
      </c>
      <c r="B113" s="260">
        <v>600397.38</v>
      </c>
      <c r="C113" s="260">
        <v>128847.42</v>
      </c>
      <c r="D113" s="260"/>
      <c r="E113" s="260">
        <v>297043.59000000003</v>
      </c>
      <c r="F113" s="260">
        <v>174506.37</v>
      </c>
    </row>
    <row r="114" spans="1:6" x14ac:dyDescent="0.25">
      <c r="A114" s="262" t="s">
        <v>377</v>
      </c>
      <c r="B114" s="260">
        <v>128847.42</v>
      </c>
      <c r="C114" s="260">
        <v>128847.42</v>
      </c>
      <c r="D114" s="260"/>
      <c r="E114" s="260"/>
      <c r="F114" s="260"/>
    </row>
    <row r="115" spans="1:6" x14ac:dyDescent="0.25">
      <c r="A115" s="262" t="s">
        <v>17</v>
      </c>
      <c r="B115" s="260">
        <v>1891211.65</v>
      </c>
      <c r="C115" s="260">
        <v>249807.09</v>
      </c>
      <c r="D115" s="260">
        <v>262427.49</v>
      </c>
      <c r="E115" s="260">
        <v>628219.93000000005</v>
      </c>
      <c r="F115" s="260">
        <v>750757.14</v>
      </c>
    </row>
  </sheetData>
  <mergeCells count="6">
    <mergeCell ref="D1:F1"/>
    <mergeCell ref="A2:F2"/>
    <mergeCell ref="A3:A4"/>
    <mergeCell ref="B3:B5"/>
    <mergeCell ref="C3:E4"/>
    <mergeCell ref="F3:F4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140" zoomScaleNormal="100" zoomScaleSheetLayoutView="140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25" sqref="A25"/>
    </sheetView>
  </sheetViews>
  <sheetFormatPr defaultRowHeight="18.75" x14ac:dyDescent="0.3"/>
  <cols>
    <col min="1" max="1" width="39.85546875" style="222" customWidth="1"/>
    <col min="2" max="2" width="20.140625" style="222" customWidth="1"/>
    <col min="3" max="3" width="24.28515625" style="222" customWidth="1"/>
    <col min="4" max="4" width="11.140625" style="222" customWidth="1"/>
    <col min="5" max="5" width="17.140625" style="222" customWidth="1"/>
    <col min="6" max="6" width="10.42578125" style="222" customWidth="1"/>
    <col min="7" max="7" width="19" style="222" customWidth="1"/>
    <col min="8" max="16384" width="9.140625" style="222"/>
  </cols>
  <sheetData>
    <row r="1" spans="1:8" ht="45.75" customHeight="1" x14ac:dyDescent="0.3">
      <c r="A1" s="220"/>
      <c r="B1" s="408" t="s">
        <v>506</v>
      </c>
      <c r="C1" s="409"/>
      <c r="D1" s="221"/>
      <c r="E1" s="221"/>
    </row>
    <row r="2" spans="1:8" ht="69.75" customHeight="1" x14ac:dyDescent="0.3">
      <c r="A2" s="410" t="s">
        <v>501</v>
      </c>
      <c r="B2" s="411"/>
      <c r="C2" s="411"/>
      <c r="D2" s="223"/>
      <c r="E2" s="223"/>
      <c r="F2" s="223"/>
      <c r="G2" s="223"/>
      <c r="H2" s="223"/>
    </row>
    <row r="3" spans="1:8" ht="15" customHeight="1" x14ac:dyDescent="0.3">
      <c r="A3" s="412" t="s">
        <v>151</v>
      </c>
      <c r="B3" s="414" t="s">
        <v>372</v>
      </c>
      <c r="C3" s="415"/>
      <c r="D3" s="224"/>
      <c r="E3" s="225"/>
      <c r="F3" s="225"/>
      <c r="G3" s="225"/>
    </row>
    <row r="4" spans="1:8" ht="27.75" customHeight="1" x14ac:dyDescent="0.3">
      <c r="A4" s="413"/>
      <c r="B4" s="416"/>
      <c r="C4" s="417"/>
    </row>
    <row r="5" spans="1:8" x14ac:dyDescent="0.3">
      <c r="A5" s="413"/>
      <c r="B5" s="226" t="s">
        <v>5</v>
      </c>
      <c r="C5" s="227" t="s">
        <v>188</v>
      </c>
    </row>
    <row r="6" spans="1:8" x14ac:dyDescent="0.3">
      <c r="A6" s="418" t="s">
        <v>367</v>
      </c>
      <c r="B6" s="419"/>
      <c r="C6" s="420"/>
      <c r="D6" s="228"/>
      <c r="E6" s="228"/>
      <c r="F6" s="228"/>
    </row>
    <row r="7" spans="1:8" x14ac:dyDescent="0.3">
      <c r="A7" s="229" t="s">
        <v>373</v>
      </c>
      <c r="B7" s="230">
        <v>207</v>
      </c>
      <c r="C7" s="231">
        <v>711860</v>
      </c>
    </row>
    <row r="8" spans="1:8" x14ac:dyDescent="0.3">
      <c r="A8" s="232" t="s">
        <v>374</v>
      </c>
      <c r="B8" s="233">
        <f>SUM(B9:B13)</f>
        <v>645</v>
      </c>
      <c r="C8" s="235">
        <f>SUM(C9:C13)</f>
        <v>2169180</v>
      </c>
    </row>
    <row r="9" spans="1:8" x14ac:dyDescent="0.3">
      <c r="A9" s="236" t="s">
        <v>377</v>
      </c>
      <c r="B9" s="247">
        <v>75</v>
      </c>
      <c r="C9" s="308">
        <v>250492</v>
      </c>
    </row>
    <row r="10" spans="1:8" x14ac:dyDescent="0.3">
      <c r="A10" s="236" t="s">
        <v>378</v>
      </c>
      <c r="B10" s="247">
        <v>139</v>
      </c>
      <c r="C10" s="308">
        <v>469488</v>
      </c>
    </row>
    <row r="11" spans="1:8" x14ac:dyDescent="0.3">
      <c r="A11" s="236" t="s">
        <v>17</v>
      </c>
      <c r="B11" s="247">
        <v>49</v>
      </c>
      <c r="C11" s="308">
        <v>164370</v>
      </c>
    </row>
    <row r="12" spans="1:8" x14ac:dyDescent="0.3">
      <c r="A12" s="236" t="s">
        <v>14</v>
      </c>
      <c r="B12" s="247">
        <v>96</v>
      </c>
      <c r="C12" s="308">
        <v>319391</v>
      </c>
    </row>
    <row r="13" spans="1:8" x14ac:dyDescent="0.3">
      <c r="A13" s="236" t="s">
        <v>379</v>
      </c>
      <c r="B13" s="247">
        <v>286</v>
      </c>
      <c r="C13" s="308">
        <v>965439</v>
      </c>
    </row>
    <row r="14" spans="1:8" x14ac:dyDescent="0.3">
      <c r="A14" s="232" t="s">
        <v>375</v>
      </c>
      <c r="B14" s="233">
        <f>SUM(B15:B19)</f>
        <v>855</v>
      </c>
      <c r="C14" s="235">
        <f>SUM(C15:C19)</f>
        <v>2940744</v>
      </c>
    </row>
    <row r="15" spans="1:8" x14ac:dyDescent="0.3">
      <c r="A15" s="236" t="s">
        <v>377</v>
      </c>
      <c r="B15" s="247">
        <v>80</v>
      </c>
      <c r="C15" s="248">
        <v>271601</v>
      </c>
    </row>
    <row r="16" spans="1:8" x14ac:dyDescent="0.3">
      <c r="A16" s="236" t="s">
        <v>378</v>
      </c>
      <c r="B16" s="247">
        <v>190</v>
      </c>
      <c r="C16" s="248">
        <v>651721</v>
      </c>
    </row>
    <row r="17" spans="1:3" x14ac:dyDescent="0.3">
      <c r="A17" s="236" t="s">
        <v>17</v>
      </c>
      <c r="B17" s="247">
        <v>67</v>
      </c>
      <c r="C17" s="248">
        <v>232934</v>
      </c>
    </row>
    <row r="18" spans="1:3" x14ac:dyDescent="0.3">
      <c r="A18" s="236" t="s">
        <v>14</v>
      </c>
      <c r="B18" s="247">
        <v>157</v>
      </c>
      <c r="C18" s="248">
        <v>535016</v>
      </c>
    </row>
    <row r="19" spans="1:3" x14ac:dyDescent="0.3">
      <c r="A19" s="236" t="s">
        <v>379</v>
      </c>
      <c r="B19" s="247">
        <v>361</v>
      </c>
      <c r="C19" s="248">
        <v>1249472</v>
      </c>
    </row>
    <row r="20" spans="1:3" x14ac:dyDescent="0.3">
      <c r="A20" s="232" t="s">
        <v>376</v>
      </c>
      <c r="B20" s="233">
        <f>SUM(B21:B25)</f>
        <v>993</v>
      </c>
      <c r="C20" s="235">
        <f>SUM(C21:C25)</f>
        <v>3779632</v>
      </c>
    </row>
    <row r="21" spans="1:3" x14ac:dyDescent="0.3">
      <c r="A21" s="236" t="s">
        <v>377</v>
      </c>
      <c r="B21" s="237">
        <v>97</v>
      </c>
      <c r="C21" s="238">
        <v>374701</v>
      </c>
    </row>
    <row r="22" spans="1:3" x14ac:dyDescent="0.3">
      <c r="A22" s="236" t="s">
        <v>378</v>
      </c>
      <c r="B22" s="237">
        <v>189</v>
      </c>
      <c r="C22" s="238">
        <v>722110</v>
      </c>
    </row>
    <row r="23" spans="1:3" x14ac:dyDescent="0.3">
      <c r="A23" s="236" t="s">
        <v>17</v>
      </c>
      <c r="B23" s="237">
        <v>80</v>
      </c>
      <c r="C23" s="238">
        <v>296985</v>
      </c>
    </row>
    <row r="24" spans="1:3" x14ac:dyDescent="0.3">
      <c r="A24" s="236" t="s">
        <v>14</v>
      </c>
      <c r="B24" s="237">
        <v>215</v>
      </c>
      <c r="C24" s="238">
        <v>818099</v>
      </c>
    </row>
    <row r="25" spans="1:3" x14ac:dyDescent="0.3">
      <c r="A25" s="236" t="s">
        <v>379</v>
      </c>
      <c r="B25" s="237">
        <v>412</v>
      </c>
      <c r="C25" s="238">
        <v>1567737</v>
      </c>
    </row>
    <row r="26" spans="1:3" ht="21" customHeight="1" x14ac:dyDescent="0.3">
      <c r="A26" s="239" t="s">
        <v>18</v>
      </c>
      <c r="B26" s="240">
        <f>SUM(B7,B8,B14,B20)</f>
        <v>2700</v>
      </c>
      <c r="C26" s="241">
        <f>SUM(C7,C8,C14,C20)</f>
        <v>9601416</v>
      </c>
    </row>
  </sheetData>
  <mergeCells count="5">
    <mergeCell ref="B1:C1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view="pageBreakPreview" zoomScale="150" zoomScaleNormal="100" zoomScaleSheetLayoutView="150" workbookViewId="0">
      <selection activeCell="B5" sqref="B5"/>
    </sheetView>
  </sheetViews>
  <sheetFormatPr defaultRowHeight="15" x14ac:dyDescent="0.25"/>
  <cols>
    <col min="1" max="1" width="43.42578125" customWidth="1"/>
    <col min="2" max="2" width="23.85546875" customWidth="1"/>
    <col min="3" max="3" width="9.42578125" customWidth="1"/>
    <col min="4" max="4" width="16.85546875" customWidth="1"/>
    <col min="5" max="5" width="7.85546875" customWidth="1"/>
    <col min="6" max="6" width="17.42578125" customWidth="1"/>
    <col min="7" max="7" width="8.5703125" customWidth="1"/>
    <col min="8" max="8" width="18.28515625" customWidth="1"/>
    <col min="257" max="257" width="48" customWidth="1"/>
    <col min="258" max="258" width="23.85546875" customWidth="1"/>
    <col min="259" max="259" width="9.42578125" customWidth="1"/>
    <col min="260" max="260" width="16.85546875" customWidth="1"/>
    <col min="261" max="261" width="7.85546875" customWidth="1"/>
    <col min="262" max="262" width="17.42578125" customWidth="1"/>
    <col min="263" max="263" width="8.5703125" customWidth="1"/>
    <col min="264" max="264" width="18.28515625" customWidth="1"/>
    <col min="513" max="513" width="48" customWidth="1"/>
    <col min="514" max="514" width="23.85546875" customWidth="1"/>
    <col min="515" max="515" width="9.42578125" customWidth="1"/>
    <col min="516" max="516" width="16.85546875" customWidth="1"/>
    <col min="517" max="517" width="7.85546875" customWidth="1"/>
    <col min="518" max="518" width="17.42578125" customWidth="1"/>
    <col min="519" max="519" width="8.5703125" customWidth="1"/>
    <col min="520" max="520" width="18.28515625" customWidth="1"/>
    <col min="769" max="769" width="48" customWidth="1"/>
    <col min="770" max="770" width="23.85546875" customWidth="1"/>
    <col min="771" max="771" width="9.42578125" customWidth="1"/>
    <col min="772" max="772" width="16.85546875" customWidth="1"/>
    <col min="773" max="773" width="7.85546875" customWidth="1"/>
    <col min="774" max="774" width="17.42578125" customWidth="1"/>
    <col min="775" max="775" width="8.5703125" customWidth="1"/>
    <col min="776" max="776" width="18.28515625" customWidth="1"/>
    <col min="1025" max="1025" width="48" customWidth="1"/>
    <col min="1026" max="1026" width="23.85546875" customWidth="1"/>
    <col min="1027" max="1027" width="9.42578125" customWidth="1"/>
    <col min="1028" max="1028" width="16.85546875" customWidth="1"/>
    <col min="1029" max="1029" width="7.85546875" customWidth="1"/>
    <col min="1030" max="1030" width="17.42578125" customWidth="1"/>
    <col min="1031" max="1031" width="8.5703125" customWidth="1"/>
    <col min="1032" max="1032" width="18.28515625" customWidth="1"/>
    <col min="1281" max="1281" width="48" customWidth="1"/>
    <col min="1282" max="1282" width="23.85546875" customWidth="1"/>
    <col min="1283" max="1283" width="9.42578125" customWidth="1"/>
    <col min="1284" max="1284" width="16.85546875" customWidth="1"/>
    <col min="1285" max="1285" width="7.85546875" customWidth="1"/>
    <col min="1286" max="1286" width="17.42578125" customWidth="1"/>
    <col min="1287" max="1287" width="8.5703125" customWidth="1"/>
    <col min="1288" max="1288" width="18.28515625" customWidth="1"/>
    <col min="1537" max="1537" width="48" customWidth="1"/>
    <col min="1538" max="1538" width="23.85546875" customWidth="1"/>
    <col min="1539" max="1539" width="9.42578125" customWidth="1"/>
    <col min="1540" max="1540" width="16.85546875" customWidth="1"/>
    <col min="1541" max="1541" width="7.85546875" customWidth="1"/>
    <col min="1542" max="1542" width="17.42578125" customWidth="1"/>
    <col min="1543" max="1543" width="8.5703125" customWidth="1"/>
    <col min="1544" max="1544" width="18.28515625" customWidth="1"/>
    <col min="1793" max="1793" width="48" customWidth="1"/>
    <col min="1794" max="1794" width="23.85546875" customWidth="1"/>
    <col min="1795" max="1795" width="9.42578125" customWidth="1"/>
    <col min="1796" max="1796" width="16.85546875" customWidth="1"/>
    <col min="1797" max="1797" width="7.85546875" customWidth="1"/>
    <col min="1798" max="1798" width="17.42578125" customWidth="1"/>
    <col min="1799" max="1799" width="8.5703125" customWidth="1"/>
    <col min="1800" max="1800" width="18.28515625" customWidth="1"/>
    <col min="2049" max="2049" width="48" customWidth="1"/>
    <col min="2050" max="2050" width="23.85546875" customWidth="1"/>
    <col min="2051" max="2051" width="9.42578125" customWidth="1"/>
    <col min="2052" max="2052" width="16.85546875" customWidth="1"/>
    <col min="2053" max="2053" width="7.85546875" customWidth="1"/>
    <col min="2054" max="2054" width="17.42578125" customWidth="1"/>
    <col min="2055" max="2055" width="8.5703125" customWidth="1"/>
    <col min="2056" max="2056" width="18.28515625" customWidth="1"/>
    <col min="2305" max="2305" width="48" customWidth="1"/>
    <col min="2306" max="2306" width="23.85546875" customWidth="1"/>
    <col min="2307" max="2307" width="9.42578125" customWidth="1"/>
    <col min="2308" max="2308" width="16.85546875" customWidth="1"/>
    <col min="2309" max="2309" width="7.85546875" customWidth="1"/>
    <col min="2310" max="2310" width="17.42578125" customWidth="1"/>
    <col min="2311" max="2311" width="8.5703125" customWidth="1"/>
    <col min="2312" max="2312" width="18.28515625" customWidth="1"/>
    <col min="2561" max="2561" width="48" customWidth="1"/>
    <col min="2562" max="2562" width="23.85546875" customWidth="1"/>
    <col min="2563" max="2563" width="9.42578125" customWidth="1"/>
    <col min="2564" max="2564" width="16.85546875" customWidth="1"/>
    <col min="2565" max="2565" width="7.85546875" customWidth="1"/>
    <col min="2566" max="2566" width="17.42578125" customWidth="1"/>
    <col min="2567" max="2567" width="8.5703125" customWidth="1"/>
    <col min="2568" max="2568" width="18.28515625" customWidth="1"/>
    <col min="2817" max="2817" width="48" customWidth="1"/>
    <col min="2818" max="2818" width="23.85546875" customWidth="1"/>
    <col min="2819" max="2819" width="9.42578125" customWidth="1"/>
    <col min="2820" max="2820" width="16.85546875" customWidth="1"/>
    <col min="2821" max="2821" width="7.85546875" customWidth="1"/>
    <col min="2822" max="2822" width="17.42578125" customWidth="1"/>
    <col min="2823" max="2823" width="8.5703125" customWidth="1"/>
    <col min="2824" max="2824" width="18.28515625" customWidth="1"/>
    <col min="3073" max="3073" width="48" customWidth="1"/>
    <col min="3074" max="3074" width="23.85546875" customWidth="1"/>
    <col min="3075" max="3075" width="9.42578125" customWidth="1"/>
    <col min="3076" max="3076" width="16.85546875" customWidth="1"/>
    <col min="3077" max="3077" width="7.85546875" customWidth="1"/>
    <col min="3078" max="3078" width="17.42578125" customWidth="1"/>
    <col min="3079" max="3079" width="8.5703125" customWidth="1"/>
    <col min="3080" max="3080" width="18.28515625" customWidth="1"/>
    <col min="3329" max="3329" width="48" customWidth="1"/>
    <col min="3330" max="3330" width="23.85546875" customWidth="1"/>
    <col min="3331" max="3331" width="9.42578125" customWidth="1"/>
    <col min="3332" max="3332" width="16.85546875" customWidth="1"/>
    <col min="3333" max="3333" width="7.85546875" customWidth="1"/>
    <col min="3334" max="3334" width="17.42578125" customWidth="1"/>
    <col min="3335" max="3335" width="8.5703125" customWidth="1"/>
    <col min="3336" max="3336" width="18.28515625" customWidth="1"/>
    <col min="3585" max="3585" width="48" customWidth="1"/>
    <col min="3586" max="3586" width="23.85546875" customWidth="1"/>
    <col min="3587" max="3587" width="9.42578125" customWidth="1"/>
    <col min="3588" max="3588" width="16.85546875" customWidth="1"/>
    <col min="3589" max="3589" width="7.85546875" customWidth="1"/>
    <col min="3590" max="3590" width="17.42578125" customWidth="1"/>
    <col min="3591" max="3591" width="8.5703125" customWidth="1"/>
    <col min="3592" max="3592" width="18.28515625" customWidth="1"/>
    <col min="3841" max="3841" width="48" customWidth="1"/>
    <col min="3842" max="3842" width="23.85546875" customWidth="1"/>
    <col min="3843" max="3843" width="9.42578125" customWidth="1"/>
    <col min="3844" max="3844" width="16.85546875" customWidth="1"/>
    <col min="3845" max="3845" width="7.85546875" customWidth="1"/>
    <col min="3846" max="3846" width="17.42578125" customWidth="1"/>
    <col min="3847" max="3847" width="8.5703125" customWidth="1"/>
    <col min="3848" max="3848" width="18.28515625" customWidth="1"/>
    <col min="4097" max="4097" width="48" customWidth="1"/>
    <col min="4098" max="4098" width="23.85546875" customWidth="1"/>
    <col min="4099" max="4099" width="9.42578125" customWidth="1"/>
    <col min="4100" max="4100" width="16.85546875" customWidth="1"/>
    <col min="4101" max="4101" width="7.85546875" customWidth="1"/>
    <col min="4102" max="4102" width="17.42578125" customWidth="1"/>
    <col min="4103" max="4103" width="8.5703125" customWidth="1"/>
    <col min="4104" max="4104" width="18.28515625" customWidth="1"/>
    <col min="4353" max="4353" width="48" customWidth="1"/>
    <col min="4354" max="4354" width="23.85546875" customWidth="1"/>
    <col min="4355" max="4355" width="9.42578125" customWidth="1"/>
    <col min="4356" max="4356" width="16.85546875" customWidth="1"/>
    <col min="4357" max="4357" width="7.85546875" customWidth="1"/>
    <col min="4358" max="4358" width="17.42578125" customWidth="1"/>
    <col min="4359" max="4359" width="8.5703125" customWidth="1"/>
    <col min="4360" max="4360" width="18.28515625" customWidth="1"/>
    <col min="4609" max="4609" width="48" customWidth="1"/>
    <col min="4610" max="4610" width="23.85546875" customWidth="1"/>
    <col min="4611" max="4611" width="9.42578125" customWidth="1"/>
    <col min="4612" max="4612" width="16.85546875" customWidth="1"/>
    <col min="4613" max="4613" width="7.85546875" customWidth="1"/>
    <col min="4614" max="4614" width="17.42578125" customWidth="1"/>
    <col min="4615" max="4615" width="8.5703125" customWidth="1"/>
    <col min="4616" max="4616" width="18.28515625" customWidth="1"/>
    <col min="4865" max="4865" width="48" customWidth="1"/>
    <col min="4866" max="4866" width="23.85546875" customWidth="1"/>
    <col min="4867" max="4867" width="9.42578125" customWidth="1"/>
    <col min="4868" max="4868" width="16.85546875" customWidth="1"/>
    <col min="4869" max="4869" width="7.85546875" customWidth="1"/>
    <col min="4870" max="4870" width="17.42578125" customWidth="1"/>
    <col min="4871" max="4871" width="8.5703125" customWidth="1"/>
    <col min="4872" max="4872" width="18.28515625" customWidth="1"/>
    <col min="5121" max="5121" width="48" customWidth="1"/>
    <col min="5122" max="5122" width="23.85546875" customWidth="1"/>
    <col min="5123" max="5123" width="9.42578125" customWidth="1"/>
    <col min="5124" max="5124" width="16.85546875" customWidth="1"/>
    <col min="5125" max="5125" width="7.85546875" customWidth="1"/>
    <col min="5126" max="5126" width="17.42578125" customWidth="1"/>
    <col min="5127" max="5127" width="8.5703125" customWidth="1"/>
    <col min="5128" max="5128" width="18.28515625" customWidth="1"/>
    <col min="5377" max="5377" width="48" customWidth="1"/>
    <col min="5378" max="5378" width="23.85546875" customWidth="1"/>
    <col min="5379" max="5379" width="9.42578125" customWidth="1"/>
    <col min="5380" max="5380" width="16.85546875" customWidth="1"/>
    <col min="5381" max="5381" width="7.85546875" customWidth="1"/>
    <col min="5382" max="5382" width="17.42578125" customWidth="1"/>
    <col min="5383" max="5383" width="8.5703125" customWidth="1"/>
    <col min="5384" max="5384" width="18.28515625" customWidth="1"/>
    <col min="5633" max="5633" width="48" customWidth="1"/>
    <col min="5634" max="5634" width="23.85546875" customWidth="1"/>
    <col min="5635" max="5635" width="9.42578125" customWidth="1"/>
    <col min="5636" max="5636" width="16.85546875" customWidth="1"/>
    <col min="5637" max="5637" width="7.85546875" customWidth="1"/>
    <col min="5638" max="5638" width="17.42578125" customWidth="1"/>
    <col min="5639" max="5639" width="8.5703125" customWidth="1"/>
    <col min="5640" max="5640" width="18.28515625" customWidth="1"/>
    <col min="5889" max="5889" width="48" customWidth="1"/>
    <col min="5890" max="5890" width="23.85546875" customWidth="1"/>
    <col min="5891" max="5891" width="9.42578125" customWidth="1"/>
    <col min="5892" max="5892" width="16.85546875" customWidth="1"/>
    <col min="5893" max="5893" width="7.85546875" customWidth="1"/>
    <col min="5894" max="5894" width="17.42578125" customWidth="1"/>
    <col min="5895" max="5895" width="8.5703125" customWidth="1"/>
    <col min="5896" max="5896" width="18.28515625" customWidth="1"/>
    <col min="6145" max="6145" width="48" customWidth="1"/>
    <col min="6146" max="6146" width="23.85546875" customWidth="1"/>
    <col min="6147" max="6147" width="9.42578125" customWidth="1"/>
    <col min="6148" max="6148" width="16.85546875" customWidth="1"/>
    <col min="6149" max="6149" width="7.85546875" customWidth="1"/>
    <col min="6150" max="6150" width="17.42578125" customWidth="1"/>
    <col min="6151" max="6151" width="8.5703125" customWidth="1"/>
    <col min="6152" max="6152" width="18.28515625" customWidth="1"/>
    <col min="6401" max="6401" width="48" customWidth="1"/>
    <col min="6402" max="6402" width="23.85546875" customWidth="1"/>
    <col min="6403" max="6403" width="9.42578125" customWidth="1"/>
    <col min="6404" max="6404" width="16.85546875" customWidth="1"/>
    <col min="6405" max="6405" width="7.85546875" customWidth="1"/>
    <col min="6406" max="6406" width="17.42578125" customWidth="1"/>
    <col min="6407" max="6407" width="8.5703125" customWidth="1"/>
    <col min="6408" max="6408" width="18.28515625" customWidth="1"/>
    <col min="6657" max="6657" width="48" customWidth="1"/>
    <col min="6658" max="6658" width="23.85546875" customWidth="1"/>
    <col min="6659" max="6659" width="9.42578125" customWidth="1"/>
    <col min="6660" max="6660" width="16.85546875" customWidth="1"/>
    <col min="6661" max="6661" width="7.85546875" customWidth="1"/>
    <col min="6662" max="6662" width="17.42578125" customWidth="1"/>
    <col min="6663" max="6663" width="8.5703125" customWidth="1"/>
    <col min="6664" max="6664" width="18.28515625" customWidth="1"/>
    <col min="6913" max="6913" width="48" customWidth="1"/>
    <col min="6914" max="6914" width="23.85546875" customWidth="1"/>
    <col min="6915" max="6915" width="9.42578125" customWidth="1"/>
    <col min="6916" max="6916" width="16.85546875" customWidth="1"/>
    <col min="6917" max="6917" width="7.85546875" customWidth="1"/>
    <col min="6918" max="6918" width="17.42578125" customWidth="1"/>
    <col min="6919" max="6919" width="8.5703125" customWidth="1"/>
    <col min="6920" max="6920" width="18.28515625" customWidth="1"/>
    <col min="7169" max="7169" width="48" customWidth="1"/>
    <col min="7170" max="7170" width="23.85546875" customWidth="1"/>
    <col min="7171" max="7171" width="9.42578125" customWidth="1"/>
    <col min="7172" max="7172" width="16.85546875" customWidth="1"/>
    <col min="7173" max="7173" width="7.85546875" customWidth="1"/>
    <col min="7174" max="7174" width="17.42578125" customWidth="1"/>
    <col min="7175" max="7175" width="8.5703125" customWidth="1"/>
    <col min="7176" max="7176" width="18.28515625" customWidth="1"/>
    <col min="7425" max="7425" width="48" customWidth="1"/>
    <col min="7426" max="7426" width="23.85546875" customWidth="1"/>
    <col min="7427" max="7427" width="9.42578125" customWidth="1"/>
    <col min="7428" max="7428" width="16.85546875" customWidth="1"/>
    <col min="7429" max="7429" width="7.85546875" customWidth="1"/>
    <col min="7430" max="7430" width="17.42578125" customWidth="1"/>
    <col min="7431" max="7431" width="8.5703125" customWidth="1"/>
    <col min="7432" max="7432" width="18.28515625" customWidth="1"/>
    <col min="7681" max="7681" width="48" customWidth="1"/>
    <col min="7682" max="7682" width="23.85546875" customWidth="1"/>
    <col min="7683" max="7683" width="9.42578125" customWidth="1"/>
    <col min="7684" max="7684" width="16.85546875" customWidth="1"/>
    <col min="7685" max="7685" width="7.85546875" customWidth="1"/>
    <col min="7686" max="7686" width="17.42578125" customWidth="1"/>
    <col min="7687" max="7687" width="8.5703125" customWidth="1"/>
    <col min="7688" max="7688" width="18.28515625" customWidth="1"/>
    <col min="7937" max="7937" width="48" customWidth="1"/>
    <col min="7938" max="7938" width="23.85546875" customWidth="1"/>
    <col min="7939" max="7939" width="9.42578125" customWidth="1"/>
    <col min="7940" max="7940" width="16.85546875" customWidth="1"/>
    <col min="7941" max="7941" width="7.85546875" customWidth="1"/>
    <col min="7942" max="7942" width="17.42578125" customWidth="1"/>
    <col min="7943" max="7943" width="8.5703125" customWidth="1"/>
    <col min="7944" max="7944" width="18.28515625" customWidth="1"/>
    <col min="8193" max="8193" width="48" customWidth="1"/>
    <col min="8194" max="8194" width="23.85546875" customWidth="1"/>
    <col min="8195" max="8195" width="9.42578125" customWidth="1"/>
    <col min="8196" max="8196" width="16.85546875" customWidth="1"/>
    <col min="8197" max="8197" width="7.85546875" customWidth="1"/>
    <col min="8198" max="8198" width="17.42578125" customWidth="1"/>
    <col min="8199" max="8199" width="8.5703125" customWidth="1"/>
    <col min="8200" max="8200" width="18.28515625" customWidth="1"/>
    <col min="8449" max="8449" width="48" customWidth="1"/>
    <col min="8450" max="8450" width="23.85546875" customWidth="1"/>
    <col min="8451" max="8451" width="9.42578125" customWidth="1"/>
    <col min="8452" max="8452" width="16.85546875" customWidth="1"/>
    <col min="8453" max="8453" width="7.85546875" customWidth="1"/>
    <col min="8454" max="8454" width="17.42578125" customWidth="1"/>
    <col min="8455" max="8455" width="8.5703125" customWidth="1"/>
    <col min="8456" max="8456" width="18.28515625" customWidth="1"/>
    <col min="8705" max="8705" width="48" customWidth="1"/>
    <col min="8706" max="8706" width="23.85546875" customWidth="1"/>
    <col min="8707" max="8707" width="9.42578125" customWidth="1"/>
    <col min="8708" max="8708" width="16.85546875" customWidth="1"/>
    <col min="8709" max="8709" width="7.85546875" customWidth="1"/>
    <col min="8710" max="8710" width="17.42578125" customWidth="1"/>
    <col min="8711" max="8711" width="8.5703125" customWidth="1"/>
    <col min="8712" max="8712" width="18.28515625" customWidth="1"/>
    <col min="8961" max="8961" width="48" customWidth="1"/>
    <col min="8962" max="8962" width="23.85546875" customWidth="1"/>
    <col min="8963" max="8963" width="9.42578125" customWidth="1"/>
    <col min="8964" max="8964" width="16.85546875" customWidth="1"/>
    <col min="8965" max="8965" width="7.85546875" customWidth="1"/>
    <col min="8966" max="8966" width="17.42578125" customWidth="1"/>
    <col min="8967" max="8967" width="8.5703125" customWidth="1"/>
    <col min="8968" max="8968" width="18.28515625" customWidth="1"/>
    <col min="9217" max="9217" width="48" customWidth="1"/>
    <col min="9218" max="9218" width="23.85546875" customWidth="1"/>
    <col min="9219" max="9219" width="9.42578125" customWidth="1"/>
    <col min="9220" max="9220" width="16.85546875" customWidth="1"/>
    <col min="9221" max="9221" width="7.85546875" customWidth="1"/>
    <col min="9222" max="9222" width="17.42578125" customWidth="1"/>
    <col min="9223" max="9223" width="8.5703125" customWidth="1"/>
    <col min="9224" max="9224" width="18.28515625" customWidth="1"/>
    <col min="9473" max="9473" width="48" customWidth="1"/>
    <col min="9474" max="9474" width="23.85546875" customWidth="1"/>
    <col min="9475" max="9475" width="9.42578125" customWidth="1"/>
    <col min="9476" max="9476" width="16.85546875" customWidth="1"/>
    <col min="9477" max="9477" width="7.85546875" customWidth="1"/>
    <col min="9478" max="9478" width="17.42578125" customWidth="1"/>
    <col min="9479" max="9479" width="8.5703125" customWidth="1"/>
    <col min="9480" max="9480" width="18.28515625" customWidth="1"/>
    <col min="9729" max="9729" width="48" customWidth="1"/>
    <col min="9730" max="9730" width="23.85546875" customWidth="1"/>
    <col min="9731" max="9731" width="9.42578125" customWidth="1"/>
    <col min="9732" max="9732" width="16.85546875" customWidth="1"/>
    <col min="9733" max="9733" width="7.85546875" customWidth="1"/>
    <col min="9734" max="9734" width="17.42578125" customWidth="1"/>
    <col min="9735" max="9735" width="8.5703125" customWidth="1"/>
    <col min="9736" max="9736" width="18.28515625" customWidth="1"/>
    <col min="9985" max="9985" width="48" customWidth="1"/>
    <col min="9986" max="9986" width="23.85546875" customWidth="1"/>
    <col min="9987" max="9987" width="9.42578125" customWidth="1"/>
    <col min="9988" max="9988" width="16.85546875" customWidth="1"/>
    <col min="9989" max="9989" width="7.85546875" customWidth="1"/>
    <col min="9990" max="9990" width="17.42578125" customWidth="1"/>
    <col min="9991" max="9991" width="8.5703125" customWidth="1"/>
    <col min="9992" max="9992" width="18.28515625" customWidth="1"/>
    <col min="10241" max="10241" width="48" customWidth="1"/>
    <col min="10242" max="10242" width="23.85546875" customWidth="1"/>
    <col min="10243" max="10243" width="9.42578125" customWidth="1"/>
    <col min="10244" max="10244" width="16.85546875" customWidth="1"/>
    <col min="10245" max="10245" width="7.85546875" customWidth="1"/>
    <col min="10246" max="10246" width="17.42578125" customWidth="1"/>
    <col min="10247" max="10247" width="8.5703125" customWidth="1"/>
    <col min="10248" max="10248" width="18.28515625" customWidth="1"/>
    <col min="10497" max="10497" width="48" customWidth="1"/>
    <col min="10498" max="10498" width="23.85546875" customWidth="1"/>
    <col min="10499" max="10499" width="9.42578125" customWidth="1"/>
    <col min="10500" max="10500" width="16.85546875" customWidth="1"/>
    <col min="10501" max="10501" width="7.85546875" customWidth="1"/>
    <col min="10502" max="10502" width="17.42578125" customWidth="1"/>
    <col min="10503" max="10503" width="8.5703125" customWidth="1"/>
    <col min="10504" max="10504" width="18.28515625" customWidth="1"/>
    <col min="10753" max="10753" width="48" customWidth="1"/>
    <col min="10754" max="10754" width="23.85546875" customWidth="1"/>
    <col min="10755" max="10755" width="9.42578125" customWidth="1"/>
    <col min="10756" max="10756" width="16.85546875" customWidth="1"/>
    <col min="10757" max="10757" width="7.85546875" customWidth="1"/>
    <col min="10758" max="10758" width="17.42578125" customWidth="1"/>
    <col min="10759" max="10759" width="8.5703125" customWidth="1"/>
    <col min="10760" max="10760" width="18.28515625" customWidth="1"/>
    <col min="11009" max="11009" width="48" customWidth="1"/>
    <col min="11010" max="11010" width="23.85546875" customWidth="1"/>
    <col min="11011" max="11011" width="9.42578125" customWidth="1"/>
    <col min="11012" max="11012" width="16.85546875" customWidth="1"/>
    <col min="11013" max="11013" width="7.85546875" customWidth="1"/>
    <col min="11014" max="11014" width="17.42578125" customWidth="1"/>
    <col min="11015" max="11015" width="8.5703125" customWidth="1"/>
    <col min="11016" max="11016" width="18.28515625" customWidth="1"/>
    <col min="11265" max="11265" width="48" customWidth="1"/>
    <col min="11266" max="11266" width="23.85546875" customWidth="1"/>
    <col min="11267" max="11267" width="9.42578125" customWidth="1"/>
    <col min="11268" max="11268" width="16.85546875" customWidth="1"/>
    <col min="11269" max="11269" width="7.85546875" customWidth="1"/>
    <col min="11270" max="11270" width="17.42578125" customWidth="1"/>
    <col min="11271" max="11271" width="8.5703125" customWidth="1"/>
    <col min="11272" max="11272" width="18.28515625" customWidth="1"/>
    <col min="11521" max="11521" width="48" customWidth="1"/>
    <col min="11522" max="11522" width="23.85546875" customWidth="1"/>
    <col min="11523" max="11523" width="9.42578125" customWidth="1"/>
    <col min="11524" max="11524" width="16.85546875" customWidth="1"/>
    <col min="11525" max="11525" width="7.85546875" customWidth="1"/>
    <col min="11526" max="11526" width="17.42578125" customWidth="1"/>
    <col min="11527" max="11527" width="8.5703125" customWidth="1"/>
    <col min="11528" max="11528" width="18.28515625" customWidth="1"/>
    <col min="11777" max="11777" width="48" customWidth="1"/>
    <col min="11778" max="11778" width="23.85546875" customWidth="1"/>
    <col min="11779" max="11779" width="9.42578125" customWidth="1"/>
    <col min="11780" max="11780" width="16.85546875" customWidth="1"/>
    <col min="11781" max="11781" width="7.85546875" customWidth="1"/>
    <col min="11782" max="11782" width="17.42578125" customWidth="1"/>
    <col min="11783" max="11783" width="8.5703125" customWidth="1"/>
    <col min="11784" max="11784" width="18.28515625" customWidth="1"/>
    <col min="12033" max="12033" width="48" customWidth="1"/>
    <col min="12034" max="12034" width="23.85546875" customWidth="1"/>
    <col min="12035" max="12035" width="9.42578125" customWidth="1"/>
    <col min="12036" max="12036" width="16.85546875" customWidth="1"/>
    <col min="12037" max="12037" width="7.85546875" customWidth="1"/>
    <col min="12038" max="12038" width="17.42578125" customWidth="1"/>
    <col min="12039" max="12039" width="8.5703125" customWidth="1"/>
    <col min="12040" max="12040" width="18.28515625" customWidth="1"/>
    <col min="12289" max="12289" width="48" customWidth="1"/>
    <col min="12290" max="12290" width="23.85546875" customWidth="1"/>
    <col min="12291" max="12291" width="9.42578125" customWidth="1"/>
    <col min="12292" max="12292" width="16.85546875" customWidth="1"/>
    <col min="12293" max="12293" width="7.85546875" customWidth="1"/>
    <col min="12294" max="12294" width="17.42578125" customWidth="1"/>
    <col min="12295" max="12295" width="8.5703125" customWidth="1"/>
    <col min="12296" max="12296" width="18.28515625" customWidth="1"/>
    <col min="12545" max="12545" width="48" customWidth="1"/>
    <col min="12546" max="12546" width="23.85546875" customWidth="1"/>
    <col min="12547" max="12547" width="9.42578125" customWidth="1"/>
    <col min="12548" max="12548" width="16.85546875" customWidth="1"/>
    <col min="12549" max="12549" width="7.85546875" customWidth="1"/>
    <col min="12550" max="12550" width="17.42578125" customWidth="1"/>
    <col min="12551" max="12551" width="8.5703125" customWidth="1"/>
    <col min="12552" max="12552" width="18.28515625" customWidth="1"/>
    <col min="12801" max="12801" width="48" customWidth="1"/>
    <col min="12802" max="12802" width="23.85546875" customWidth="1"/>
    <col min="12803" max="12803" width="9.42578125" customWidth="1"/>
    <col min="12804" max="12804" width="16.85546875" customWidth="1"/>
    <col min="12805" max="12805" width="7.85546875" customWidth="1"/>
    <col min="12806" max="12806" width="17.42578125" customWidth="1"/>
    <col min="12807" max="12807" width="8.5703125" customWidth="1"/>
    <col min="12808" max="12808" width="18.28515625" customWidth="1"/>
    <col min="13057" max="13057" width="48" customWidth="1"/>
    <col min="13058" max="13058" width="23.85546875" customWidth="1"/>
    <col min="13059" max="13059" width="9.42578125" customWidth="1"/>
    <col min="13060" max="13060" width="16.85546875" customWidth="1"/>
    <col min="13061" max="13061" width="7.85546875" customWidth="1"/>
    <col min="13062" max="13062" width="17.42578125" customWidth="1"/>
    <col min="13063" max="13063" width="8.5703125" customWidth="1"/>
    <col min="13064" max="13064" width="18.28515625" customWidth="1"/>
    <col min="13313" max="13313" width="48" customWidth="1"/>
    <col min="13314" max="13314" width="23.85546875" customWidth="1"/>
    <col min="13315" max="13315" width="9.42578125" customWidth="1"/>
    <col min="13316" max="13316" width="16.85546875" customWidth="1"/>
    <col min="13317" max="13317" width="7.85546875" customWidth="1"/>
    <col min="13318" max="13318" width="17.42578125" customWidth="1"/>
    <col min="13319" max="13319" width="8.5703125" customWidth="1"/>
    <col min="13320" max="13320" width="18.28515625" customWidth="1"/>
    <col min="13569" max="13569" width="48" customWidth="1"/>
    <col min="13570" max="13570" width="23.85546875" customWidth="1"/>
    <col min="13571" max="13571" width="9.42578125" customWidth="1"/>
    <col min="13572" max="13572" width="16.85546875" customWidth="1"/>
    <col min="13573" max="13573" width="7.85546875" customWidth="1"/>
    <col min="13574" max="13574" width="17.42578125" customWidth="1"/>
    <col min="13575" max="13575" width="8.5703125" customWidth="1"/>
    <col min="13576" max="13576" width="18.28515625" customWidth="1"/>
    <col min="13825" max="13825" width="48" customWidth="1"/>
    <col min="13826" max="13826" width="23.85546875" customWidth="1"/>
    <col min="13827" max="13827" width="9.42578125" customWidth="1"/>
    <col min="13828" max="13828" width="16.85546875" customWidth="1"/>
    <col min="13829" max="13829" width="7.85546875" customWidth="1"/>
    <col min="13830" max="13830" width="17.42578125" customWidth="1"/>
    <col min="13831" max="13831" width="8.5703125" customWidth="1"/>
    <col min="13832" max="13832" width="18.28515625" customWidth="1"/>
    <col min="14081" max="14081" width="48" customWidth="1"/>
    <col min="14082" max="14082" width="23.85546875" customWidth="1"/>
    <col min="14083" max="14083" width="9.42578125" customWidth="1"/>
    <col min="14084" max="14084" width="16.85546875" customWidth="1"/>
    <col min="14085" max="14085" width="7.85546875" customWidth="1"/>
    <col min="14086" max="14086" width="17.42578125" customWidth="1"/>
    <col min="14087" max="14087" width="8.5703125" customWidth="1"/>
    <col min="14088" max="14088" width="18.28515625" customWidth="1"/>
    <col min="14337" max="14337" width="48" customWidth="1"/>
    <col min="14338" max="14338" width="23.85546875" customWidth="1"/>
    <col min="14339" max="14339" width="9.42578125" customWidth="1"/>
    <col min="14340" max="14340" width="16.85546875" customWidth="1"/>
    <col min="14341" max="14341" width="7.85546875" customWidth="1"/>
    <col min="14342" max="14342" width="17.42578125" customWidth="1"/>
    <col min="14343" max="14343" width="8.5703125" customWidth="1"/>
    <col min="14344" max="14344" width="18.28515625" customWidth="1"/>
    <col min="14593" max="14593" width="48" customWidth="1"/>
    <col min="14594" max="14594" width="23.85546875" customWidth="1"/>
    <col min="14595" max="14595" width="9.42578125" customWidth="1"/>
    <col min="14596" max="14596" width="16.85546875" customWidth="1"/>
    <col min="14597" max="14597" width="7.85546875" customWidth="1"/>
    <col min="14598" max="14598" width="17.42578125" customWidth="1"/>
    <col min="14599" max="14599" width="8.5703125" customWidth="1"/>
    <col min="14600" max="14600" width="18.28515625" customWidth="1"/>
    <col min="14849" max="14849" width="48" customWidth="1"/>
    <col min="14850" max="14850" width="23.85546875" customWidth="1"/>
    <col min="14851" max="14851" width="9.42578125" customWidth="1"/>
    <col min="14852" max="14852" width="16.85546875" customWidth="1"/>
    <col min="14853" max="14853" width="7.85546875" customWidth="1"/>
    <col min="14854" max="14854" width="17.42578125" customWidth="1"/>
    <col min="14855" max="14855" width="8.5703125" customWidth="1"/>
    <col min="14856" max="14856" width="18.28515625" customWidth="1"/>
    <col min="15105" max="15105" width="48" customWidth="1"/>
    <col min="15106" max="15106" width="23.85546875" customWidth="1"/>
    <col min="15107" max="15107" width="9.42578125" customWidth="1"/>
    <col min="15108" max="15108" width="16.85546875" customWidth="1"/>
    <col min="15109" max="15109" width="7.85546875" customWidth="1"/>
    <col min="15110" max="15110" width="17.42578125" customWidth="1"/>
    <col min="15111" max="15111" width="8.5703125" customWidth="1"/>
    <col min="15112" max="15112" width="18.28515625" customWidth="1"/>
    <col min="15361" max="15361" width="48" customWidth="1"/>
    <col min="15362" max="15362" width="23.85546875" customWidth="1"/>
    <col min="15363" max="15363" width="9.42578125" customWidth="1"/>
    <col min="15364" max="15364" width="16.85546875" customWidth="1"/>
    <col min="15365" max="15365" width="7.85546875" customWidth="1"/>
    <col min="15366" max="15366" width="17.42578125" customWidth="1"/>
    <col min="15367" max="15367" width="8.5703125" customWidth="1"/>
    <col min="15368" max="15368" width="18.28515625" customWidth="1"/>
    <col min="15617" max="15617" width="48" customWidth="1"/>
    <col min="15618" max="15618" width="23.85546875" customWidth="1"/>
    <col min="15619" max="15619" width="9.42578125" customWidth="1"/>
    <col min="15620" max="15620" width="16.85546875" customWidth="1"/>
    <col min="15621" max="15621" width="7.85546875" customWidth="1"/>
    <col min="15622" max="15622" width="17.42578125" customWidth="1"/>
    <col min="15623" max="15623" width="8.5703125" customWidth="1"/>
    <col min="15624" max="15624" width="18.28515625" customWidth="1"/>
    <col min="15873" max="15873" width="48" customWidth="1"/>
    <col min="15874" max="15874" width="23.85546875" customWidth="1"/>
    <col min="15875" max="15875" width="9.42578125" customWidth="1"/>
    <col min="15876" max="15876" width="16.85546875" customWidth="1"/>
    <col min="15877" max="15877" width="7.85546875" customWidth="1"/>
    <col min="15878" max="15878" width="17.42578125" customWidth="1"/>
    <col min="15879" max="15879" width="8.5703125" customWidth="1"/>
    <col min="15880" max="15880" width="18.28515625" customWidth="1"/>
    <col min="16129" max="16129" width="48" customWidth="1"/>
    <col min="16130" max="16130" width="23.85546875" customWidth="1"/>
    <col min="16131" max="16131" width="9.42578125" customWidth="1"/>
    <col min="16132" max="16132" width="16.85546875" customWidth="1"/>
    <col min="16133" max="16133" width="7.85546875" customWidth="1"/>
    <col min="16134" max="16134" width="17.42578125" customWidth="1"/>
    <col min="16135" max="16135" width="8.5703125" customWidth="1"/>
    <col min="16136" max="16136" width="18.28515625" customWidth="1"/>
  </cols>
  <sheetData>
    <row r="1" spans="1:8" ht="35.25" customHeight="1" x14ac:dyDescent="0.25">
      <c r="A1" s="161"/>
      <c r="B1" s="161"/>
      <c r="C1" s="161"/>
      <c r="D1" s="161"/>
      <c r="E1" s="161"/>
      <c r="F1" s="384" t="s">
        <v>340</v>
      </c>
      <c r="G1" s="384"/>
      <c r="H1" s="384"/>
    </row>
    <row r="2" spans="1:8" ht="46.15" customHeight="1" x14ac:dyDescent="0.25">
      <c r="A2" s="421" t="s">
        <v>369</v>
      </c>
      <c r="B2" s="421"/>
      <c r="C2" s="421"/>
      <c r="D2" s="421"/>
      <c r="E2" s="421"/>
      <c r="F2" s="421"/>
      <c r="G2" s="421"/>
      <c r="H2" s="421"/>
    </row>
    <row r="3" spans="1:8" ht="51" customHeight="1" x14ac:dyDescent="0.25">
      <c r="A3" s="422"/>
      <c r="B3" s="422" t="s">
        <v>1</v>
      </c>
      <c r="C3" s="423" t="s">
        <v>168</v>
      </c>
      <c r="D3" s="423"/>
      <c r="E3" s="423" t="s">
        <v>365</v>
      </c>
      <c r="F3" s="423"/>
      <c r="G3" s="423" t="s">
        <v>4</v>
      </c>
      <c r="H3" s="423"/>
    </row>
    <row r="4" spans="1:8" ht="15.75" x14ac:dyDescent="0.25">
      <c r="A4" s="422"/>
      <c r="B4" s="422"/>
      <c r="C4" s="162" t="s">
        <v>5</v>
      </c>
      <c r="D4" s="162" t="s">
        <v>6</v>
      </c>
      <c r="E4" s="200" t="s">
        <v>5</v>
      </c>
      <c r="F4" s="200" t="s">
        <v>6</v>
      </c>
      <c r="G4" s="200" t="s">
        <v>5</v>
      </c>
      <c r="H4" s="200" t="s">
        <v>6</v>
      </c>
    </row>
    <row r="5" spans="1:8" ht="37.5" x14ac:dyDescent="0.25">
      <c r="A5" s="204" t="s">
        <v>366</v>
      </c>
      <c r="B5" s="205" t="s">
        <v>367</v>
      </c>
      <c r="C5" s="206">
        <v>4057</v>
      </c>
      <c r="D5" s="207">
        <v>14100558</v>
      </c>
      <c r="E5" s="208">
        <v>-1357</v>
      </c>
      <c r="F5" s="209">
        <v>-4499142</v>
      </c>
      <c r="G5" s="208">
        <f t="shared" ref="G5:H5" si="0">C5+E5</f>
        <v>2700</v>
      </c>
      <c r="H5" s="210">
        <f t="shared" si="0"/>
        <v>9601416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zoomScaleNormal="100" zoomScaleSheetLayoutView="100" workbookViewId="0">
      <selection activeCell="A10" sqref="A10"/>
    </sheetView>
  </sheetViews>
  <sheetFormatPr defaultRowHeight="18.75" x14ac:dyDescent="0.3"/>
  <cols>
    <col min="1" max="1" width="39.85546875" style="222" customWidth="1"/>
    <col min="2" max="2" width="20.140625" style="222" customWidth="1"/>
    <col min="3" max="3" width="24.28515625" style="222" customWidth="1"/>
    <col min="4" max="4" width="11.140625" style="222" customWidth="1"/>
    <col min="5" max="5" width="17.140625" style="222" customWidth="1"/>
    <col min="6" max="6" width="10.42578125" style="222" customWidth="1"/>
    <col min="7" max="7" width="19" style="222" customWidth="1"/>
    <col min="8" max="256" width="9.140625" style="222"/>
    <col min="257" max="257" width="39.85546875" style="222" customWidth="1"/>
    <col min="258" max="258" width="20.140625" style="222" customWidth="1"/>
    <col min="259" max="259" width="24.28515625" style="222" customWidth="1"/>
    <col min="260" max="260" width="11.140625" style="222" customWidth="1"/>
    <col min="261" max="261" width="17.140625" style="222" customWidth="1"/>
    <col min="262" max="262" width="10.42578125" style="222" customWidth="1"/>
    <col min="263" max="263" width="19" style="222" customWidth="1"/>
    <col min="264" max="512" width="9.140625" style="222"/>
    <col min="513" max="513" width="39.85546875" style="222" customWidth="1"/>
    <col min="514" max="514" width="20.140625" style="222" customWidth="1"/>
    <col min="515" max="515" width="24.28515625" style="222" customWidth="1"/>
    <col min="516" max="516" width="11.140625" style="222" customWidth="1"/>
    <col min="517" max="517" width="17.140625" style="222" customWidth="1"/>
    <col min="518" max="518" width="10.42578125" style="222" customWidth="1"/>
    <col min="519" max="519" width="19" style="222" customWidth="1"/>
    <col min="520" max="768" width="9.140625" style="222"/>
    <col min="769" max="769" width="39.85546875" style="222" customWidth="1"/>
    <col min="770" max="770" width="20.140625" style="222" customWidth="1"/>
    <col min="771" max="771" width="24.28515625" style="222" customWidth="1"/>
    <col min="772" max="772" width="11.140625" style="222" customWidth="1"/>
    <col min="773" max="773" width="17.140625" style="222" customWidth="1"/>
    <col min="774" max="774" width="10.42578125" style="222" customWidth="1"/>
    <col min="775" max="775" width="19" style="222" customWidth="1"/>
    <col min="776" max="1024" width="9.140625" style="222"/>
    <col min="1025" max="1025" width="39.85546875" style="222" customWidth="1"/>
    <col min="1026" max="1026" width="20.140625" style="222" customWidth="1"/>
    <col min="1027" max="1027" width="24.28515625" style="222" customWidth="1"/>
    <col min="1028" max="1028" width="11.140625" style="222" customWidth="1"/>
    <col min="1029" max="1029" width="17.140625" style="222" customWidth="1"/>
    <col min="1030" max="1030" width="10.42578125" style="222" customWidth="1"/>
    <col min="1031" max="1031" width="19" style="222" customWidth="1"/>
    <col min="1032" max="1280" width="9.140625" style="222"/>
    <col min="1281" max="1281" width="39.85546875" style="222" customWidth="1"/>
    <col min="1282" max="1282" width="20.140625" style="222" customWidth="1"/>
    <col min="1283" max="1283" width="24.28515625" style="222" customWidth="1"/>
    <col min="1284" max="1284" width="11.140625" style="222" customWidth="1"/>
    <col min="1285" max="1285" width="17.140625" style="222" customWidth="1"/>
    <col min="1286" max="1286" width="10.42578125" style="222" customWidth="1"/>
    <col min="1287" max="1287" width="19" style="222" customWidth="1"/>
    <col min="1288" max="1536" width="9.140625" style="222"/>
    <col min="1537" max="1537" width="39.85546875" style="222" customWidth="1"/>
    <col min="1538" max="1538" width="20.140625" style="222" customWidth="1"/>
    <col min="1539" max="1539" width="24.28515625" style="222" customWidth="1"/>
    <col min="1540" max="1540" width="11.140625" style="222" customWidth="1"/>
    <col min="1541" max="1541" width="17.140625" style="222" customWidth="1"/>
    <col min="1542" max="1542" width="10.42578125" style="222" customWidth="1"/>
    <col min="1543" max="1543" width="19" style="222" customWidth="1"/>
    <col min="1544" max="1792" width="9.140625" style="222"/>
    <col min="1793" max="1793" width="39.85546875" style="222" customWidth="1"/>
    <col min="1794" max="1794" width="20.140625" style="222" customWidth="1"/>
    <col min="1795" max="1795" width="24.28515625" style="222" customWidth="1"/>
    <col min="1796" max="1796" width="11.140625" style="222" customWidth="1"/>
    <col min="1797" max="1797" width="17.140625" style="222" customWidth="1"/>
    <col min="1798" max="1798" width="10.42578125" style="222" customWidth="1"/>
    <col min="1799" max="1799" width="19" style="222" customWidth="1"/>
    <col min="1800" max="2048" width="9.140625" style="222"/>
    <col min="2049" max="2049" width="39.85546875" style="222" customWidth="1"/>
    <col min="2050" max="2050" width="20.140625" style="222" customWidth="1"/>
    <col min="2051" max="2051" width="24.28515625" style="222" customWidth="1"/>
    <col min="2052" max="2052" width="11.140625" style="222" customWidth="1"/>
    <col min="2053" max="2053" width="17.140625" style="222" customWidth="1"/>
    <col min="2054" max="2054" width="10.42578125" style="222" customWidth="1"/>
    <col min="2055" max="2055" width="19" style="222" customWidth="1"/>
    <col min="2056" max="2304" width="9.140625" style="222"/>
    <col min="2305" max="2305" width="39.85546875" style="222" customWidth="1"/>
    <col min="2306" max="2306" width="20.140625" style="222" customWidth="1"/>
    <col min="2307" max="2307" width="24.28515625" style="222" customWidth="1"/>
    <col min="2308" max="2308" width="11.140625" style="222" customWidth="1"/>
    <col min="2309" max="2309" width="17.140625" style="222" customWidth="1"/>
    <col min="2310" max="2310" width="10.42578125" style="222" customWidth="1"/>
    <col min="2311" max="2311" width="19" style="222" customWidth="1"/>
    <col min="2312" max="2560" width="9.140625" style="222"/>
    <col min="2561" max="2561" width="39.85546875" style="222" customWidth="1"/>
    <col min="2562" max="2562" width="20.140625" style="222" customWidth="1"/>
    <col min="2563" max="2563" width="24.28515625" style="222" customWidth="1"/>
    <col min="2564" max="2564" width="11.140625" style="222" customWidth="1"/>
    <col min="2565" max="2565" width="17.140625" style="222" customWidth="1"/>
    <col min="2566" max="2566" width="10.42578125" style="222" customWidth="1"/>
    <col min="2567" max="2567" width="19" style="222" customWidth="1"/>
    <col min="2568" max="2816" width="9.140625" style="222"/>
    <col min="2817" max="2817" width="39.85546875" style="222" customWidth="1"/>
    <col min="2818" max="2818" width="20.140625" style="222" customWidth="1"/>
    <col min="2819" max="2819" width="24.28515625" style="222" customWidth="1"/>
    <col min="2820" max="2820" width="11.140625" style="222" customWidth="1"/>
    <col min="2821" max="2821" width="17.140625" style="222" customWidth="1"/>
    <col min="2822" max="2822" width="10.42578125" style="222" customWidth="1"/>
    <col min="2823" max="2823" width="19" style="222" customWidth="1"/>
    <col min="2824" max="3072" width="9.140625" style="222"/>
    <col min="3073" max="3073" width="39.85546875" style="222" customWidth="1"/>
    <col min="3074" max="3074" width="20.140625" style="222" customWidth="1"/>
    <col min="3075" max="3075" width="24.28515625" style="222" customWidth="1"/>
    <col min="3076" max="3076" width="11.140625" style="222" customWidth="1"/>
    <col min="3077" max="3077" width="17.140625" style="222" customWidth="1"/>
    <col min="3078" max="3078" width="10.42578125" style="222" customWidth="1"/>
    <col min="3079" max="3079" width="19" style="222" customWidth="1"/>
    <col min="3080" max="3328" width="9.140625" style="222"/>
    <col min="3329" max="3329" width="39.85546875" style="222" customWidth="1"/>
    <col min="3330" max="3330" width="20.140625" style="222" customWidth="1"/>
    <col min="3331" max="3331" width="24.28515625" style="222" customWidth="1"/>
    <col min="3332" max="3332" width="11.140625" style="222" customWidth="1"/>
    <col min="3333" max="3333" width="17.140625" style="222" customWidth="1"/>
    <col min="3334" max="3334" width="10.42578125" style="222" customWidth="1"/>
    <col min="3335" max="3335" width="19" style="222" customWidth="1"/>
    <col min="3336" max="3584" width="9.140625" style="222"/>
    <col min="3585" max="3585" width="39.85546875" style="222" customWidth="1"/>
    <col min="3586" max="3586" width="20.140625" style="222" customWidth="1"/>
    <col min="3587" max="3587" width="24.28515625" style="222" customWidth="1"/>
    <col min="3588" max="3588" width="11.140625" style="222" customWidth="1"/>
    <col min="3589" max="3589" width="17.140625" style="222" customWidth="1"/>
    <col min="3590" max="3590" width="10.42578125" style="222" customWidth="1"/>
    <col min="3591" max="3591" width="19" style="222" customWidth="1"/>
    <col min="3592" max="3840" width="9.140625" style="222"/>
    <col min="3841" max="3841" width="39.85546875" style="222" customWidth="1"/>
    <col min="3842" max="3842" width="20.140625" style="222" customWidth="1"/>
    <col min="3843" max="3843" width="24.28515625" style="222" customWidth="1"/>
    <col min="3844" max="3844" width="11.140625" style="222" customWidth="1"/>
    <col min="3845" max="3845" width="17.140625" style="222" customWidth="1"/>
    <col min="3846" max="3846" width="10.42578125" style="222" customWidth="1"/>
    <col min="3847" max="3847" width="19" style="222" customWidth="1"/>
    <col min="3848" max="4096" width="9.140625" style="222"/>
    <col min="4097" max="4097" width="39.85546875" style="222" customWidth="1"/>
    <col min="4098" max="4098" width="20.140625" style="222" customWidth="1"/>
    <col min="4099" max="4099" width="24.28515625" style="222" customWidth="1"/>
    <col min="4100" max="4100" width="11.140625" style="222" customWidth="1"/>
    <col min="4101" max="4101" width="17.140625" style="222" customWidth="1"/>
    <col min="4102" max="4102" width="10.42578125" style="222" customWidth="1"/>
    <col min="4103" max="4103" width="19" style="222" customWidth="1"/>
    <col min="4104" max="4352" width="9.140625" style="222"/>
    <col min="4353" max="4353" width="39.85546875" style="222" customWidth="1"/>
    <col min="4354" max="4354" width="20.140625" style="222" customWidth="1"/>
    <col min="4355" max="4355" width="24.28515625" style="222" customWidth="1"/>
    <col min="4356" max="4356" width="11.140625" style="222" customWidth="1"/>
    <col min="4357" max="4357" width="17.140625" style="222" customWidth="1"/>
    <col min="4358" max="4358" width="10.42578125" style="222" customWidth="1"/>
    <col min="4359" max="4359" width="19" style="222" customWidth="1"/>
    <col min="4360" max="4608" width="9.140625" style="222"/>
    <col min="4609" max="4609" width="39.85546875" style="222" customWidth="1"/>
    <col min="4610" max="4610" width="20.140625" style="222" customWidth="1"/>
    <col min="4611" max="4611" width="24.28515625" style="222" customWidth="1"/>
    <col min="4612" max="4612" width="11.140625" style="222" customWidth="1"/>
    <col min="4613" max="4613" width="17.140625" style="222" customWidth="1"/>
    <col min="4614" max="4614" width="10.42578125" style="222" customWidth="1"/>
    <col min="4615" max="4615" width="19" style="222" customWidth="1"/>
    <col min="4616" max="4864" width="9.140625" style="222"/>
    <col min="4865" max="4865" width="39.85546875" style="222" customWidth="1"/>
    <col min="4866" max="4866" width="20.140625" style="222" customWidth="1"/>
    <col min="4867" max="4867" width="24.28515625" style="222" customWidth="1"/>
    <col min="4868" max="4868" width="11.140625" style="222" customWidth="1"/>
    <col min="4869" max="4869" width="17.140625" style="222" customWidth="1"/>
    <col min="4870" max="4870" width="10.42578125" style="222" customWidth="1"/>
    <col min="4871" max="4871" width="19" style="222" customWidth="1"/>
    <col min="4872" max="5120" width="9.140625" style="222"/>
    <col min="5121" max="5121" width="39.85546875" style="222" customWidth="1"/>
    <col min="5122" max="5122" width="20.140625" style="222" customWidth="1"/>
    <col min="5123" max="5123" width="24.28515625" style="222" customWidth="1"/>
    <col min="5124" max="5124" width="11.140625" style="222" customWidth="1"/>
    <col min="5125" max="5125" width="17.140625" style="222" customWidth="1"/>
    <col min="5126" max="5126" width="10.42578125" style="222" customWidth="1"/>
    <col min="5127" max="5127" width="19" style="222" customWidth="1"/>
    <col min="5128" max="5376" width="9.140625" style="222"/>
    <col min="5377" max="5377" width="39.85546875" style="222" customWidth="1"/>
    <col min="5378" max="5378" width="20.140625" style="222" customWidth="1"/>
    <col min="5379" max="5379" width="24.28515625" style="222" customWidth="1"/>
    <col min="5380" max="5380" width="11.140625" style="222" customWidth="1"/>
    <col min="5381" max="5381" width="17.140625" style="222" customWidth="1"/>
    <col min="5382" max="5382" width="10.42578125" style="222" customWidth="1"/>
    <col min="5383" max="5383" width="19" style="222" customWidth="1"/>
    <col min="5384" max="5632" width="9.140625" style="222"/>
    <col min="5633" max="5633" width="39.85546875" style="222" customWidth="1"/>
    <col min="5634" max="5634" width="20.140625" style="222" customWidth="1"/>
    <col min="5635" max="5635" width="24.28515625" style="222" customWidth="1"/>
    <col min="5636" max="5636" width="11.140625" style="222" customWidth="1"/>
    <col min="5637" max="5637" width="17.140625" style="222" customWidth="1"/>
    <col min="5638" max="5638" width="10.42578125" style="222" customWidth="1"/>
    <col min="5639" max="5639" width="19" style="222" customWidth="1"/>
    <col min="5640" max="5888" width="9.140625" style="222"/>
    <col min="5889" max="5889" width="39.85546875" style="222" customWidth="1"/>
    <col min="5890" max="5890" width="20.140625" style="222" customWidth="1"/>
    <col min="5891" max="5891" width="24.28515625" style="222" customWidth="1"/>
    <col min="5892" max="5892" width="11.140625" style="222" customWidth="1"/>
    <col min="5893" max="5893" width="17.140625" style="222" customWidth="1"/>
    <col min="5894" max="5894" width="10.42578125" style="222" customWidth="1"/>
    <col min="5895" max="5895" width="19" style="222" customWidth="1"/>
    <col min="5896" max="6144" width="9.140625" style="222"/>
    <col min="6145" max="6145" width="39.85546875" style="222" customWidth="1"/>
    <col min="6146" max="6146" width="20.140625" style="222" customWidth="1"/>
    <col min="6147" max="6147" width="24.28515625" style="222" customWidth="1"/>
    <col min="6148" max="6148" width="11.140625" style="222" customWidth="1"/>
    <col min="6149" max="6149" width="17.140625" style="222" customWidth="1"/>
    <col min="6150" max="6150" width="10.42578125" style="222" customWidth="1"/>
    <col min="6151" max="6151" width="19" style="222" customWidth="1"/>
    <col min="6152" max="6400" width="9.140625" style="222"/>
    <col min="6401" max="6401" width="39.85546875" style="222" customWidth="1"/>
    <col min="6402" max="6402" width="20.140625" style="222" customWidth="1"/>
    <col min="6403" max="6403" width="24.28515625" style="222" customWidth="1"/>
    <col min="6404" max="6404" width="11.140625" style="222" customWidth="1"/>
    <col min="6405" max="6405" width="17.140625" style="222" customWidth="1"/>
    <col min="6406" max="6406" width="10.42578125" style="222" customWidth="1"/>
    <col min="6407" max="6407" width="19" style="222" customWidth="1"/>
    <col min="6408" max="6656" width="9.140625" style="222"/>
    <col min="6657" max="6657" width="39.85546875" style="222" customWidth="1"/>
    <col min="6658" max="6658" width="20.140625" style="222" customWidth="1"/>
    <col min="6659" max="6659" width="24.28515625" style="222" customWidth="1"/>
    <col min="6660" max="6660" width="11.140625" style="222" customWidth="1"/>
    <col min="6661" max="6661" width="17.140625" style="222" customWidth="1"/>
    <col min="6662" max="6662" width="10.42578125" style="222" customWidth="1"/>
    <col min="6663" max="6663" width="19" style="222" customWidth="1"/>
    <col min="6664" max="6912" width="9.140625" style="222"/>
    <col min="6913" max="6913" width="39.85546875" style="222" customWidth="1"/>
    <col min="6914" max="6914" width="20.140625" style="222" customWidth="1"/>
    <col min="6915" max="6915" width="24.28515625" style="222" customWidth="1"/>
    <col min="6916" max="6916" width="11.140625" style="222" customWidth="1"/>
    <col min="6917" max="6917" width="17.140625" style="222" customWidth="1"/>
    <col min="6918" max="6918" width="10.42578125" style="222" customWidth="1"/>
    <col min="6919" max="6919" width="19" style="222" customWidth="1"/>
    <col min="6920" max="7168" width="9.140625" style="222"/>
    <col min="7169" max="7169" width="39.85546875" style="222" customWidth="1"/>
    <col min="7170" max="7170" width="20.140625" style="222" customWidth="1"/>
    <col min="7171" max="7171" width="24.28515625" style="222" customWidth="1"/>
    <col min="7172" max="7172" width="11.140625" style="222" customWidth="1"/>
    <col min="7173" max="7173" width="17.140625" style="222" customWidth="1"/>
    <col min="7174" max="7174" width="10.42578125" style="222" customWidth="1"/>
    <col min="7175" max="7175" width="19" style="222" customWidth="1"/>
    <col min="7176" max="7424" width="9.140625" style="222"/>
    <col min="7425" max="7425" width="39.85546875" style="222" customWidth="1"/>
    <col min="7426" max="7426" width="20.140625" style="222" customWidth="1"/>
    <col min="7427" max="7427" width="24.28515625" style="222" customWidth="1"/>
    <col min="7428" max="7428" width="11.140625" style="222" customWidth="1"/>
    <col min="7429" max="7429" width="17.140625" style="222" customWidth="1"/>
    <col min="7430" max="7430" width="10.42578125" style="222" customWidth="1"/>
    <col min="7431" max="7431" width="19" style="222" customWidth="1"/>
    <col min="7432" max="7680" width="9.140625" style="222"/>
    <col min="7681" max="7681" width="39.85546875" style="222" customWidth="1"/>
    <col min="7682" max="7682" width="20.140625" style="222" customWidth="1"/>
    <col min="7683" max="7683" width="24.28515625" style="222" customWidth="1"/>
    <col min="7684" max="7684" width="11.140625" style="222" customWidth="1"/>
    <col min="7685" max="7685" width="17.140625" style="222" customWidth="1"/>
    <col min="7686" max="7686" width="10.42578125" style="222" customWidth="1"/>
    <col min="7687" max="7687" width="19" style="222" customWidth="1"/>
    <col min="7688" max="7936" width="9.140625" style="222"/>
    <col min="7937" max="7937" width="39.85546875" style="222" customWidth="1"/>
    <col min="7938" max="7938" width="20.140625" style="222" customWidth="1"/>
    <col min="7939" max="7939" width="24.28515625" style="222" customWidth="1"/>
    <col min="7940" max="7940" width="11.140625" style="222" customWidth="1"/>
    <col min="7941" max="7941" width="17.140625" style="222" customWidth="1"/>
    <col min="7942" max="7942" width="10.42578125" style="222" customWidth="1"/>
    <col min="7943" max="7943" width="19" style="222" customWidth="1"/>
    <col min="7944" max="8192" width="9.140625" style="222"/>
    <col min="8193" max="8193" width="39.85546875" style="222" customWidth="1"/>
    <col min="8194" max="8194" width="20.140625" style="222" customWidth="1"/>
    <col min="8195" max="8195" width="24.28515625" style="222" customWidth="1"/>
    <col min="8196" max="8196" width="11.140625" style="222" customWidth="1"/>
    <col min="8197" max="8197" width="17.140625" style="222" customWidth="1"/>
    <col min="8198" max="8198" width="10.42578125" style="222" customWidth="1"/>
    <col min="8199" max="8199" width="19" style="222" customWidth="1"/>
    <col min="8200" max="8448" width="9.140625" style="222"/>
    <col min="8449" max="8449" width="39.85546875" style="222" customWidth="1"/>
    <col min="8450" max="8450" width="20.140625" style="222" customWidth="1"/>
    <col min="8451" max="8451" width="24.28515625" style="222" customWidth="1"/>
    <col min="8452" max="8452" width="11.140625" style="222" customWidth="1"/>
    <col min="8453" max="8453" width="17.140625" style="222" customWidth="1"/>
    <col min="8454" max="8454" width="10.42578125" style="222" customWidth="1"/>
    <col min="8455" max="8455" width="19" style="222" customWidth="1"/>
    <col min="8456" max="8704" width="9.140625" style="222"/>
    <col min="8705" max="8705" width="39.85546875" style="222" customWidth="1"/>
    <col min="8706" max="8706" width="20.140625" style="222" customWidth="1"/>
    <col min="8707" max="8707" width="24.28515625" style="222" customWidth="1"/>
    <col min="8708" max="8708" width="11.140625" style="222" customWidth="1"/>
    <col min="8709" max="8709" width="17.140625" style="222" customWidth="1"/>
    <col min="8710" max="8710" width="10.42578125" style="222" customWidth="1"/>
    <col min="8711" max="8711" width="19" style="222" customWidth="1"/>
    <col min="8712" max="8960" width="9.140625" style="222"/>
    <col min="8961" max="8961" width="39.85546875" style="222" customWidth="1"/>
    <col min="8962" max="8962" width="20.140625" style="222" customWidth="1"/>
    <col min="8963" max="8963" width="24.28515625" style="222" customWidth="1"/>
    <col min="8964" max="8964" width="11.140625" style="222" customWidth="1"/>
    <col min="8965" max="8965" width="17.140625" style="222" customWidth="1"/>
    <col min="8966" max="8966" width="10.42578125" style="222" customWidth="1"/>
    <col min="8967" max="8967" width="19" style="222" customWidth="1"/>
    <col min="8968" max="9216" width="9.140625" style="222"/>
    <col min="9217" max="9217" width="39.85546875" style="222" customWidth="1"/>
    <col min="9218" max="9218" width="20.140625" style="222" customWidth="1"/>
    <col min="9219" max="9219" width="24.28515625" style="222" customWidth="1"/>
    <col min="9220" max="9220" width="11.140625" style="222" customWidth="1"/>
    <col min="9221" max="9221" width="17.140625" style="222" customWidth="1"/>
    <col min="9222" max="9222" width="10.42578125" style="222" customWidth="1"/>
    <col min="9223" max="9223" width="19" style="222" customWidth="1"/>
    <col min="9224" max="9472" width="9.140625" style="222"/>
    <col min="9473" max="9473" width="39.85546875" style="222" customWidth="1"/>
    <col min="9474" max="9474" width="20.140625" style="222" customWidth="1"/>
    <col min="9475" max="9475" width="24.28515625" style="222" customWidth="1"/>
    <col min="9476" max="9476" width="11.140625" style="222" customWidth="1"/>
    <col min="9477" max="9477" width="17.140625" style="222" customWidth="1"/>
    <col min="9478" max="9478" width="10.42578125" style="222" customWidth="1"/>
    <col min="9479" max="9479" width="19" style="222" customWidth="1"/>
    <col min="9480" max="9728" width="9.140625" style="222"/>
    <col min="9729" max="9729" width="39.85546875" style="222" customWidth="1"/>
    <col min="9730" max="9730" width="20.140625" style="222" customWidth="1"/>
    <col min="9731" max="9731" width="24.28515625" style="222" customWidth="1"/>
    <col min="9732" max="9732" width="11.140625" style="222" customWidth="1"/>
    <col min="9733" max="9733" width="17.140625" style="222" customWidth="1"/>
    <col min="9734" max="9734" width="10.42578125" style="222" customWidth="1"/>
    <col min="9735" max="9735" width="19" style="222" customWidth="1"/>
    <col min="9736" max="9984" width="9.140625" style="222"/>
    <col min="9985" max="9985" width="39.85546875" style="222" customWidth="1"/>
    <col min="9986" max="9986" width="20.140625" style="222" customWidth="1"/>
    <col min="9987" max="9987" width="24.28515625" style="222" customWidth="1"/>
    <col min="9988" max="9988" width="11.140625" style="222" customWidth="1"/>
    <col min="9989" max="9989" width="17.140625" style="222" customWidth="1"/>
    <col min="9990" max="9990" width="10.42578125" style="222" customWidth="1"/>
    <col min="9991" max="9991" width="19" style="222" customWidth="1"/>
    <col min="9992" max="10240" width="9.140625" style="222"/>
    <col min="10241" max="10241" width="39.85546875" style="222" customWidth="1"/>
    <col min="10242" max="10242" width="20.140625" style="222" customWidth="1"/>
    <col min="10243" max="10243" width="24.28515625" style="222" customWidth="1"/>
    <col min="10244" max="10244" width="11.140625" style="222" customWidth="1"/>
    <col min="10245" max="10245" width="17.140625" style="222" customWidth="1"/>
    <col min="10246" max="10246" width="10.42578125" style="222" customWidth="1"/>
    <col min="10247" max="10247" width="19" style="222" customWidth="1"/>
    <col min="10248" max="10496" width="9.140625" style="222"/>
    <col min="10497" max="10497" width="39.85546875" style="222" customWidth="1"/>
    <col min="10498" max="10498" width="20.140625" style="222" customWidth="1"/>
    <col min="10499" max="10499" width="24.28515625" style="222" customWidth="1"/>
    <col min="10500" max="10500" width="11.140625" style="222" customWidth="1"/>
    <col min="10501" max="10501" width="17.140625" style="222" customWidth="1"/>
    <col min="10502" max="10502" width="10.42578125" style="222" customWidth="1"/>
    <col min="10503" max="10503" width="19" style="222" customWidth="1"/>
    <col min="10504" max="10752" width="9.140625" style="222"/>
    <col min="10753" max="10753" width="39.85546875" style="222" customWidth="1"/>
    <col min="10754" max="10754" width="20.140625" style="222" customWidth="1"/>
    <col min="10755" max="10755" width="24.28515625" style="222" customWidth="1"/>
    <col min="10756" max="10756" width="11.140625" style="222" customWidth="1"/>
    <col min="10757" max="10757" width="17.140625" style="222" customWidth="1"/>
    <col min="10758" max="10758" width="10.42578125" style="222" customWidth="1"/>
    <col min="10759" max="10759" width="19" style="222" customWidth="1"/>
    <col min="10760" max="11008" width="9.140625" style="222"/>
    <col min="11009" max="11009" width="39.85546875" style="222" customWidth="1"/>
    <col min="11010" max="11010" width="20.140625" style="222" customWidth="1"/>
    <col min="11011" max="11011" width="24.28515625" style="222" customWidth="1"/>
    <col min="11012" max="11012" width="11.140625" style="222" customWidth="1"/>
    <col min="11013" max="11013" width="17.140625" style="222" customWidth="1"/>
    <col min="11014" max="11014" width="10.42578125" style="222" customWidth="1"/>
    <col min="11015" max="11015" width="19" style="222" customWidth="1"/>
    <col min="11016" max="11264" width="9.140625" style="222"/>
    <col min="11265" max="11265" width="39.85546875" style="222" customWidth="1"/>
    <col min="11266" max="11266" width="20.140625" style="222" customWidth="1"/>
    <col min="11267" max="11267" width="24.28515625" style="222" customWidth="1"/>
    <col min="11268" max="11268" width="11.140625" style="222" customWidth="1"/>
    <col min="11269" max="11269" width="17.140625" style="222" customWidth="1"/>
    <col min="11270" max="11270" width="10.42578125" style="222" customWidth="1"/>
    <col min="11271" max="11271" width="19" style="222" customWidth="1"/>
    <col min="11272" max="11520" width="9.140625" style="222"/>
    <col min="11521" max="11521" width="39.85546875" style="222" customWidth="1"/>
    <col min="11522" max="11522" width="20.140625" style="222" customWidth="1"/>
    <col min="11523" max="11523" width="24.28515625" style="222" customWidth="1"/>
    <col min="11524" max="11524" width="11.140625" style="222" customWidth="1"/>
    <col min="11525" max="11525" width="17.140625" style="222" customWidth="1"/>
    <col min="11526" max="11526" width="10.42578125" style="222" customWidth="1"/>
    <col min="11527" max="11527" width="19" style="222" customWidth="1"/>
    <col min="11528" max="11776" width="9.140625" style="222"/>
    <col min="11777" max="11777" width="39.85546875" style="222" customWidth="1"/>
    <col min="11778" max="11778" width="20.140625" style="222" customWidth="1"/>
    <col min="11779" max="11779" width="24.28515625" style="222" customWidth="1"/>
    <col min="11780" max="11780" width="11.140625" style="222" customWidth="1"/>
    <col min="11781" max="11781" width="17.140625" style="222" customWidth="1"/>
    <col min="11782" max="11782" width="10.42578125" style="222" customWidth="1"/>
    <col min="11783" max="11783" width="19" style="222" customWidth="1"/>
    <col min="11784" max="12032" width="9.140625" style="222"/>
    <col min="12033" max="12033" width="39.85546875" style="222" customWidth="1"/>
    <col min="12034" max="12034" width="20.140625" style="222" customWidth="1"/>
    <col min="12035" max="12035" width="24.28515625" style="222" customWidth="1"/>
    <col min="12036" max="12036" width="11.140625" style="222" customWidth="1"/>
    <col min="12037" max="12037" width="17.140625" style="222" customWidth="1"/>
    <col min="12038" max="12038" width="10.42578125" style="222" customWidth="1"/>
    <col min="12039" max="12039" width="19" style="222" customWidth="1"/>
    <col min="12040" max="12288" width="9.140625" style="222"/>
    <col min="12289" max="12289" width="39.85546875" style="222" customWidth="1"/>
    <col min="12290" max="12290" width="20.140625" style="222" customWidth="1"/>
    <col min="12291" max="12291" width="24.28515625" style="222" customWidth="1"/>
    <col min="12292" max="12292" width="11.140625" style="222" customWidth="1"/>
    <col min="12293" max="12293" width="17.140625" style="222" customWidth="1"/>
    <col min="12294" max="12294" width="10.42578125" style="222" customWidth="1"/>
    <col min="12295" max="12295" width="19" style="222" customWidth="1"/>
    <col min="12296" max="12544" width="9.140625" style="222"/>
    <col min="12545" max="12545" width="39.85546875" style="222" customWidth="1"/>
    <col min="12546" max="12546" width="20.140625" style="222" customWidth="1"/>
    <col min="12547" max="12547" width="24.28515625" style="222" customWidth="1"/>
    <col min="12548" max="12548" width="11.140625" style="222" customWidth="1"/>
    <col min="12549" max="12549" width="17.140625" style="222" customWidth="1"/>
    <col min="12550" max="12550" width="10.42578125" style="222" customWidth="1"/>
    <col min="12551" max="12551" width="19" style="222" customWidth="1"/>
    <col min="12552" max="12800" width="9.140625" style="222"/>
    <col min="12801" max="12801" width="39.85546875" style="222" customWidth="1"/>
    <col min="12802" max="12802" width="20.140625" style="222" customWidth="1"/>
    <col min="12803" max="12803" width="24.28515625" style="222" customWidth="1"/>
    <col min="12804" max="12804" width="11.140625" style="222" customWidth="1"/>
    <col min="12805" max="12805" width="17.140625" style="222" customWidth="1"/>
    <col min="12806" max="12806" width="10.42578125" style="222" customWidth="1"/>
    <col min="12807" max="12807" width="19" style="222" customWidth="1"/>
    <col min="12808" max="13056" width="9.140625" style="222"/>
    <col min="13057" max="13057" width="39.85546875" style="222" customWidth="1"/>
    <col min="13058" max="13058" width="20.140625" style="222" customWidth="1"/>
    <col min="13059" max="13059" width="24.28515625" style="222" customWidth="1"/>
    <col min="13060" max="13060" width="11.140625" style="222" customWidth="1"/>
    <col min="13061" max="13061" width="17.140625" style="222" customWidth="1"/>
    <col min="13062" max="13062" width="10.42578125" style="222" customWidth="1"/>
    <col min="13063" max="13063" width="19" style="222" customWidth="1"/>
    <col min="13064" max="13312" width="9.140625" style="222"/>
    <col min="13313" max="13313" width="39.85546875" style="222" customWidth="1"/>
    <col min="13314" max="13314" width="20.140625" style="222" customWidth="1"/>
    <col min="13315" max="13315" width="24.28515625" style="222" customWidth="1"/>
    <col min="13316" max="13316" width="11.140625" style="222" customWidth="1"/>
    <col min="13317" max="13317" width="17.140625" style="222" customWidth="1"/>
    <col min="13318" max="13318" width="10.42578125" style="222" customWidth="1"/>
    <col min="13319" max="13319" width="19" style="222" customWidth="1"/>
    <col min="13320" max="13568" width="9.140625" style="222"/>
    <col min="13569" max="13569" width="39.85546875" style="222" customWidth="1"/>
    <col min="13570" max="13570" width="20.140625" style="222" customWidth="1"/>
    <col min="13571" max="13571" width="24.28515625" style="222" customWidth="1"/>
    <col min="13572" max="13572" width="11.140625" style="222" customWidth="1"/>
    <col min="13573" max="13573" width="17.140625" style="222" customWidth="1"/>
    <col min="13574" max="13574" width="10.42578125" style="222" customWidth="1"/>
    <col min="13575" max="13575" width="19" style="222" customWidth="1"/>
    <col min="13576" max="13824" width="9.140625" style="222"/>
    <col min="13825" max="13825" width="39.85546875" style="222" customWidth="1"/>
    <col min="13826" max="13826" width="20.140625" style="222" customWidth="1"/>
    <col min="13827" max="13827" width="24.28515625" style="222" customWidth="1"/>
    <col min="13828" max="13828" width="11.140625" style="222" customWidth="1"/>
    <col min="13829" max="13829" width="17.140625" style="222" customWidth="1"/>
    <col min="13830" max="13830" width="10.42578125" style="222" customWidth="1"/>
    <col min="13831" max="13831" width="19" style="222" customWidth="1"/>
    <col min="13832" max="14080" width="9.140625" style="222"/>
    <col min="14081" max="14081" width="39.85546875" style="222" customWidth="1"/>
    <col min="14082" max="14082" width="20.140625" style="222" customWidth="1"/>
    <col min="14083" max="14083" width="24.28515625" style="222" customWidth="1"/>
    <col min="14084" max="14084" width="11.140625" style="222" customWidth="1"/>
    <col min="14085" max="14085" width="17.140625" style="222" customWidth="1"/>
    <col min="14086" max="14086" width="10.42578125" style="222" customWidth="1"/>
    <col min="14087" max="14087" width="19" style="222" customWidth="1"/>
    <col min="14088" max="14336" width="9.140625" style="222"/>
    <col min="14337" max="14337" width="39.85546875" style="222" customWidth="1"/>
    <col min="14338" max="14338" width="20.140625" style="222" customWidth="1"/>
    <col min="14339" max="14339" width="24.28515625" style="222" customWidth="1"/>
    <col min="14340" max="14340" width="11.140625" style="222" customWidth="1"/>
    <col min="14341" max="14341" width="17.140625" style="222" customWidth="1"/>
    <col min="14342" max="14342" width="10.42578125" style="222" customWidth="1"/>
    <col min="14343" max="14343" width="19" style="222" customWidth="1"/>
    <col min="14344" max="14592" width="9.140625" style="222"/>
    <col min="14593" max="14593" width="39.85546875" style="222" customWidth="1"/>
    <col min="14594" max="14594" width="20.140625" style="222" customWidth="1"/>
    <col min="14595" max="14595" width="24.28515625" style="222" customWidth="1"/>
    <col min="14596" max="14596" width="11.140625" style="222" customWidth="1"/>
    <col min="14597" max="14597" width="17.140625" style="222" customWidth="1"/>
    <col min="14598" max="14598" width="10.42578125" style="222" customWidth="1"/>
    <col min="14599" max="14599" width="19" style="222" customWidth="1"/>
    <col min="14600" max="14848" width="9.140625" style="222"/>
    <col min="14849" max="14849" width="39.85546875" style="222" customWidth="1"/>
    <col min="14850" max="14850" width="20.140625" style="222" customWidth="1"/>
    <col min="14851" max="14851" width="24.28515625" style="222" customWidth="1"/>
    <col min="14852" max="14852" width="11.140625" style="222" customWidth="1"/>
    <col min="14853" max="14853" width="17.140625" style="222" customWidth="1"/>
    <col min="14854" max="14854" width="10.42578125" style="222" customWidth="1"/>
    <col min="14855" max="14855" width="19" style="222" customWidth="1"/>
    <col min="14856" max="15104" width="9.140625" style="222"/>
    <col min="15105" max="15105" width="39.85546875" style="222" customWidth="1"/>
    <col min="15106" max="15106" width="20.140625" style="222" customWidth="1"/>
    <col min="15107" max="15107" width="24.28515625" style="222" customWidth="1"/>
    <col min="15108" max="15108" width="11.140625" style="222" customWidth="1"/>
    <col min="15109" max="15109" width="17.140625" style="222" customWidth="1"/>
    <col min="15110" max="15110" width="10.42578125" style="222" customWidth="1"/>
    <col min="15111" max="15111" width="19" style="222" customWidth="1"/>
    <col min="15112" max="15360" width="9.140625" style="222"/>
    <col min="15361" max="15361" width="39.85546875" style="222" customWidth="1"/>
    <col min="15362" max="15362" width="20.140625" style="222" customWidth="1"/>
    <col min="15363" max="15363" width="24.28515625" style="222" customWidth="1"/>
    <col min="15364" max="15364" width="11.140625" style="222" customWidth="1"/>
    <col min="15365" max="15365" width="17.140625" style="222" customWidth="1"/>
    <col min="15366" max="15366" width="10.42578125" style="222" customWidth="1"/>
    <col min="15367" max="15367" width="19" style="222" customWidth="1"/>
    <col min="15368" max="15616" width="9.140625" style="222"/>
    <col min="15617" max="15617" width="39.85546875" style="222" customWidth="1"/>
    <col min="15618" max="15618" width="20.140625" style="222" customWidth="1"/>
    <col min="15619" max="15619" width="24.28515625" style="222" customWidth="1"/>
    <col min="15620" max="15620" width="11.140625" style="222" customWidth="1"/>
    <col min="15621" max="15621" width="17.140625" style="222" customWidth="1"/>
    <col min="15622" max="15622" width="10.42578125" style="222" customWidth="1"/>
    <col min="15623" max="15623" width="19" style="222" customWidth="1"/>
    <col min="15624" max="15872" width="9.140625" style="222"/>
    <col min="15873" max="15873" width="39.85546875" style="222" customWidth="1"/>
    <col min="15874" max="15874" width="20.140625" style="222" customWidth="1"/>
    <col min="15875" max="15875" width="24.28515625" style="222" customWidth="1"/>
    <col min="15876" max="15876" width="11.140625" style="222" customWidth="1"/>
    <col min="15877" max="15877" width="17.140625" style="222" customWidth="1"/>
    <col min="15878" max="15878" width="10.42578125" style="222" customWidth="1"/>
    <col min="15879" max="15879" width="19" style="222" customWidth="1"/>
    <col min="15880" max="16128" width="9.140625" style="222"/>
    <col min="16129" max="16129" width="39.85546875" style="222" customWidth="1"/>
    <col min="16130" max="16130" width="20.140625" style="222" customWidth="1"/>
    <col min="16131" max="16131" width="24.28515625" style="222" customWidth="1"/>
    <col min="16132" max="16132" width="11.140625" style="222" customWidth="1"/>
    <col min="16133" max="16133" width="17.140625" style="222" customWidth="1"/>
    <col min="16134" max="16134" width="10.42578125" style="222" customWidth="1"/>
    <col min="16135" max="16135" width="19" style="222" customWidth="1"/>
    <col min="16136" max="16384" width="9.140625" style="222"/>
  </cols>
  <sheetData>
    <row r="1" spans="1:9" ht="45.75" customHeight="1" x14ac:dyDescent="0.3">
      <c r="A1" s="220"/>
      <c r="B1" s="408" t="s">
        <v>505</v>
      </c>
      <c r="C1" s="409"/>
      <c r="D1" s="221"/>
      <c r="E1" s="221"/>
    </row>
    <row r="2" spans="1:9" ht="69.75" customHeight="1" x14ac:dyDescent="0.3">
      <c r="A2" s="424" t="s">
        <v>336</v>
      </c>
      <c r="B2" s="411"/>
      <c r="C2" s="411"/>
      <c r="D2" s="250"/>
      <c r="E2" s="250"/>
      <c r="F2" s="250"/>
      <c r="G2" s="250"/>
      <c r="H2" s="250"/>
      <c r="I2" s="251"/>
    </row>
    <row r="3" spans="1:9" ht="15" customHeight="1" x14ac:dyDescent="0.3">
      <c r="A3" s="412" t="s">
        <v>151</v>
      </c>
      <c r="B3" s="414" t="s">
        <v>372</v>
      </c>
      <c r="C3" s="415"/>
      <c r="D3" s="224"/>
      <c r="E3" s="225"/>
      <c r="F3" s="225"/>
      <c r="G3" s="225"/>
    </row>
    <row r="4" spans="1:9" ht="27.75" customHeight="1" x14ac:dyDescent="0.3">
      <c r="A4" s="413"/>
      <c r="B4" s="416"/>
      <c r="C4" s="417"/>
    </row>
    <row r="5" spans="1:9" x14ac:dyDescent="0.3">
      <c r="A5" s="413"/>
      <c r="B5" s="226" t="s">
        <v>5</v>
      </c>
      <c r="C5" s="227" t="s">
        <v>188</v>
      </c>
    </row>
    <row r="6" spans="1:9" x14ac:dyDescent="0.3">
      <c r="A6" s="418" t="s">
        <v>381</v>
      </c>
      <c r="B6" s="419"/>
      <c r="C6" s="420"/>
      <c r="D6" s="228"/>
      <c r="E6" s="228"/>
      <c r="F6" s="228"/>
    </row>
    <row r="7" spans="1:9" x14ac:dyDescent="0.3">
      <c r="A7" s="229" t="s">
        <v>373</v>
      </c>
      <c r="B7" s="230">
        <v>184</v>
      </c>
      <c r="C7" s="231">
        <v>12690237</v>
      </c>
    </row>
    <row r="8" spans="1:9" x14ac:dyDescent="0.3">
      <c r="A8" s="232" t="s">
        <v>374</v>
      </c>
      <c r="B8" s="233">
        <v>234</v>
      </c>
      <c r="C8" s="234">
        <v>15529797</v>
      </c>
    </row>
    <row r="9" spans="1:9" x14ac:dyDescent="0.3">
      <c r="A9" s="232" t="s">
        <v>375</v>
      </c>
      <c r="B9" s="233">
        <v>184</v>
      </c>
      <c r="C9" s="234">
        <v>19788337</v>
      </c>
    </row>
    <row r="10" spans="1:9" x14ac:dyDescent="0.3">
      <c r="A10" s="232" t="s">
        <v>376</v>
      </c>
      <c r="B10" s="233">
        <v>294</v>
      </c>
      <c r="C10" s="235">
        <v>19544793</v>
      </c>
    </row>
    <row r="11" spans="1:9" x14ac:dyDescent="0.3">
      <c r="A11" s="236" t="s">
        <v>377</v>
      </c>
      <c r="B11" s="237">
        <v>32</v>
      </c>
      <c r="C11" s="238">
        <v>2150679</v>
      </c>
    </row>
    <row r="12" spans="1:9" x14ac:dyDescent="0.3">
      <c r="A12" s="236" t="s">
        <v>378</v>
      </c>
      <c r="B12" s="237">
        <v>83</v>
      </c>
      <c r="C12" s="238">
        <v>5506011</v>
      </c>
    </row>
    <row r="13" spans="1:9" x14ac:dyDescent="0.3">
      <c r="A13" s="236" t="s">
        <v>17</v>
      </c>
      <c r="B13" s="237">
        <v>7</v>
      </c>
      <c r="C13" s="238">
        <v>491145</v>
      </c>
    </row>
    <row r="14" spans="1:9" x14ac:dyDescent="0.3">
      <c r="A14" s="236" t="s">
        <v>14</v>
      </c>
      <c r="B14" s="237">
        <v>20</v>
      </c>
      <c r="C14" s="238">
        <v>1284108</v>
      </c>
    </row>
    <row r="15" spans="1:9" x14ac:dyDescent="0.3">
      <c r="A15" s="236" t="s">
        <v>379</v>
      </c>
      <c r="B15" s="237">
        <v>152</v>
      </c>
      <c r="C15" s="238">
        <v>10112850</v>
      </c>
    </row>
    <row r="16" spans="1:9" ht="21" customHeight="1" x14ac:dyDescent="0.3">
      <c r="A16" s="239" t="s">
        <v>18</v>
      </c>
      <c r="B16" s="240">
        <f>SUM(B7,B8,B9,B10)</f>
        <v>896</v>
      </c>
      <c r="C16" s="241">
        <f>SUM(C7,C8,C9,C10)</f>
        <v>67553164</v>
      </c>
    </row>
    <row r="17" spans="1:3" x14ac:dyDescent="0.3">
      <c r="A17" s="418" t="s">
        <v>382</v>
      </c>
      <c r="B17" s="419"/>
      <c r="C17" s="420"/>
    </row>
    <row r="18" spans="1:3" x14ac:dyDescent="0.3">
      <c r="A18" s="229" t="s">
        <v>373</v>
      </c>
      <c r="B18" s="230">
        <v>1010</v>
      </c>
      <c r="C18" s="231">
        <v>76491251</v>
      </c>
    </row>
    <row r="19" spans="1:3" x14ac:dyDescent="0.3">
      <c r="A19" s="232" t="s">
        <v>374</v>
      </c>
      <c r="B19" s="233">
        <v>1074</v>
      </c>
      <c r="C19" s="234">
        <v>80991251</v>
      </c>
    </row>
    <row r="20" spans="1:3" x14ac:dyDescent="0.3">
      <c r="A20" s="232" t="s">
        <v>375</v>
      </c>
      <c r="B20" s="233">
        <v>1074</v>
      </c>
      <c r="C20" s="234">
        <v>80991251</v>
      </c>
    </row>
    <row r="21" spans="1:3" x14ac:dyDescent="0.3">
      <c r="A21" s="232" t="s">
        <v>376</v>
      </c>
      <c r="B21" s="233">
        <v>956</v>
      </c>
      <c r="C21" s="235">
        <v>72476247</v>
      </c>
    </row>
    <row r="22" spans="1:3" x14ac:dyDescent="0.3">
      <c r="A22" s="236" t="s">
        <v>377</v>
      </c>
      <c r="B22" s="237">
        <v>101</v>
      </c>
      <c r="C22" s="238">
        <v>7648237</v>
      </c>
    </row>
    <row r="23" spans="1:3" x14ac:dyDescent="0.3">
      <c r="A23" s="236" t="s">
        <v>378</v>
      </c>
      <c r="B23" s="237">
        <v>146</v>
      </c>
      <c r="C23" s="238">
        <v>11080276</v>
      </c>
    </row>
    <row r="24" spans="1:3" x14ac:dyDescent="0.3">
      <c r="A24" s="236" t="s">
        <v>17</v>
      </c>
      <c r="B24" s="237">
        <v>42</v>
      </c>
      <c r="C24" s="238">
        <v>3171343</v>
      </c>
    </row>
    <row r="25" spans="1:3" x14ac:dyDescent="0.3">
      <c r="A25" s="236" t="s">
        <v>14</v>
      </c>
      <c r="B25" s="237">
        <v>297</v>
      </c>
      <c r="C25" s="238">
        <v>22519632</v>
      </c>
    </row>
    <row r="26" spans="1:3" x14ac:dyDescent="0.3">
      <c r="A26" s="236" t="s">
        <v>379</v>
      </c>
      <c r="B26" s="237">
        <v>370</v>
      </c>
      <c r="C26" s="238">
        <v>28056759</v>
      </c>
    </row>
    <row r="27" spans="1:3" x14ac:dyDescent="0.3">
      <c r="A27" s="239" t="s">
        <v>18</v>
      </c>
      <c r="B27" s="240">
        <f>SUM(B18,B19,B20,B21)</f>
        <v>4114</v>
      </c>
      <c r="C27" s="241">
        <f>SUM(C18,C19,C20,C21)</f>
        <v>310950000</v>
      </c>
    </row>
  </sheetData>
  <mergeCells count="6">
    <mergeCell ref="A17:C17"/>
    <mergeCell ref="B1:C1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view="pageBreakPreview" zoomScaleNormal="100" zoomScaleSheetLayoutView="100" workbookViewId="0">
      <selection activeCell="F1" sqref="F1:H1"/>
    </sheetView>
  </sheetViews>
  <sheetFormatPr defaultRowHeight="12.75" x14ac:dyDescent="0.2"/>
  <cols>
    <col min="1" max="1" width="24.7109375" style="120" customWidth="1"/>
    <col min="2" max="2" width="22.140625" style="120" customWidth="1"/>
    <col min="3" max="3" width="9.42578125" style="120" customWidth="1"/>
    <col min="4" max="4" width="16.85546875" style="120" customWidth="1"/>
    <col min="5" max="5" width="7.85546875" style="120" customWidth="1"/>
    <col min="6" max="6" width="17.42578125" style="120" customWidth="1"/>
    <col min="7" max="7" width="8.5703125" style="120" customWidth="1"/>
    <col min="8" max="8" width="18.28515625" style="120" customWidth="1"/>
    <col min="9" max="256" width="9.140625" style="120"/>
    <col min="257" max="257" width="34.7109375" style="120" customWidth="1"/>
    <col min="258" max="258" width="16.140625" style="120" customWidth="1"/>
    <col min="259" max="259" width="9.42578125" style="120" customWidth="1"/>
    <col min="260" max="260" width="16.85546875" style="120" customWidth="1"/>
    <col min="261" max="261" width="7.85546875" style="120" customWidth="1"/>
    <col min="262" max="262" width="17.42578125" style="120" customWidth="1"/>
    <col min="263" max="263" width="8.5703125" style="120" customWidth="1"/>
    <col min="264" max="264" width="18.28515625" style="120" customWidth="1"/>
    <col min="265" max="512" width="9.140625" style="120"/>
    <col min="513" max="513" width="34.7109375" style="120" customWidth="1"/>
    <col min="514" max="514" width="16.140625" style="120" customWidth="1"/>
    <col min="515" max="515" width="9.42578125" style="120" customWidth="1"/>
    <col min="516" max="516" width="16.85546875" style="120" customWidth="1"/>
    <col min="517" max="517" width="7.85546875" style="120" customWidth="1"/>
    <col min="518" max="518" width="17.42578125" style="120" customWidth="1"/>
    <col min="519" max="519" width="8.5703125" style="120" customWidth="1"/>
    <col min="520" max="520" width="18.28515625" style="120" customWidth="1"/>
    <col min="521" max="768" width="9.140625" style="120"/>
    <col min="769" max="769" width="34.7109375" style="120" customWidth="1"/>
    <col min="770" max="770" width="16.140625" style="120" customWidth="1"/>
    <col min="771" max="771" width="9.42578125" style="120" customWidth="1"/>
    <col min="772" max="772" width="16.85546875" style="120" customWidth="1"/>
    <col min="773" max="773" width="7.85546875" style="120" customWidth="1"/>
    <col min="774" max="774" width="17.42578125" style="120" customWidth="1"/>
    <col min="775" max="775" width="8.5703125" style="120" customWidth="1"/>
    <col min="776" max="776" width="18.28515625" style="120" customWidth="1"/>
    <col min="777" max="1024" width="9.140625" style="120"/>
    <col min="1025" max="1025" width="34.7109375" style="120" customWidth="1"/>
    <col min="1026" max="1026" width="16.140625" style="120" customWidth="1"/>
    <col min="1027" max="1027" width="9.42578125" style="120" customWidth="1"/>
    <col min="1028" max="1028" width="16.85546875" style="120" customWidth="1"/>
    <col min="1029" max="1029" width="7.85546875" style="120" customWidth="1"/>
    <col min="1030" max="1030" width="17.42578125" style="120" customWidth="1"/>
    <col min="1031" max="1031" width="8.5703125" style="120" customWidth="1"/>
    <col min="1032" max="1032" width="18.28515625" style="120" customWidth="1"/>
    <col min="1033" max="1280" width="9.140625" style="120"/>
    <col min="1281" max="1281" width="34.7109375" style="120" customWidth="1"/>
    <col min="1282" max="1282" width="16.140625" style="120" customWidth="1"/>
    <col min="1283" max="1283" width="9.42578125" style="120" customWidth="1"/>
    <col min="1284" max="1284" width="16.85546875" style="120" customWidth="1"/>
    <col min="1285" max="1285" width="7.85546875" style="120" customWidth="1"/>
    <col min="1286" max="1286" width="17.42578125" style="120" customWidth="1"/>
    <col min="1287" max="1287" width="8.5703125" style="120" customWidth="1"/>
    <col min="1288" max="1288" width="18.28515625" style="120" customWidth="1"/>
    <col min="1289" max="1536" width="9.140625" style="120"/>
    <col min="1537" max="1537" width="34.7109375" style="120" customWidth="1"/>
    <col min="1538" max="1538" width="16.140625" style="120" customWidth="1"/>
    <col min="1539" max="1539" width="9.42578125" style="120" customWidth="1"/>
    <col min="1540" max="1540" width="16.85546875" style="120" customWidth="1"/>
    <col min="1541" max="1541" width="7.85546875" style="120" customWidth="1"/>
    <col min="1542" max="1542" width="17.42578125" style="120" customWidth="1"/>
    <col min="1543" max="1543" width="8.5703125" style="120" customWidth="1"/>
    <col min="1544" max="1544" width="18.28515625" style="120" customWidth="1"/>
    <col min="1545" max="1792" width="9.140625" style="120"/>
    <col min="1793" max="1793" width="34.7109375" style="120" customWidth="1"/>
    <col min="1794" max="1794" width="16.140625" style="120" customWidth="1"/>
    <col min="1795" max="1795" width="9.42578125" style="120" customWidth="1"/>
    <col min="1796" max="1796" width="16.85546875" style="120" customWidth="1"/>
    <col min="1797" max="1797" width="7.85546875" style="120" customWidth="1"/>
    <col min="1798" max="1798" width="17.42578125" style="120" customWidth="1"/>
    <col min="1799" max="1799" width="8.5703125" style="120" customWidth="1"/>
    <col min="1800" max="1800" width="18.28515625" style="120" customWidth="1"/>
    <col min="1801" max="2048" width="9.140625" style="120"/>
    <col min="2049" max="2049" width="34.7109375" style="120" customWidth="1"/>
    <col min="2050" max="2050" width="16.140625" style="120" customWidth="1"/>
    <col min="2051" max="2051" width="9.42578125" style="120" customWidth="1"/>
    <col min="2052" max="2052" width="16.85546875" style="120" customWidth="1"/>
    <col min="2053" max="2053" width="7.85546875" style="120" customWidth="1"/>
    <col min="2054" max="2054" width="17.42578125" style="120" customWidth="1"/>
    <col min="2055" max="2055" width="8.5703125" style="120" customWidth="1"/>
    <col min="2056" max="2056" width="18.28515625" style="120" customWidth="1"/>
    <col min="2057" max="2304" width="9.140625" style="120"/>
    <col min="2305" max="2305" width="34.7109375" style="120" customWidth="1"/>
    <col min="2306" max="2306" width="16.140625" style="120" customWidth="1"/>
    <col min="2307" max="2307" width="9.42578125" style="120" customWidth="1"/>
    <col min="2308" max="2308" width="16.85546875" style="120" customWidth="1"/>
    <col min="2309" max="2309" width="7.85546875" style="120" customWidth="1"/>
    <col min="2310" max="2310" width="17.42578125" style="120" customWidth="1"/>
    <col min="2311" max="2311" width="8.5703125" style="120" customWidth="1"/>
    <col min="2312" max="2312" width="18.28515625" style="120" customWidth="1"/>
    <col min="2313" max="2560" width="9.140625" style="120"/>
    <col min="2561" max="2561" width="34.7109375" style="120" customWidth="1"/>
    <col min="2562" max="2562" width="16.140625" style="120" customWidth="1"/>
    <col min="2563" max="2563" width="9.42578125" style="120" customWidth="1"/>
    <col min="2564" max="2564" width="16.85546875" style="120" customWidth="1"/>
    <col min="2565" max="2565" width="7.85546875" style="120" customWidth="1"/>
    <col min="2566" max="2566" width="17.42578125" style="120" customWidth="1"/>
    <col min="2567" max="2567" width="8.5703125" style="120" customWidth="1"/>
    <col min="2568" max="2568" width="18.28515625" style="120" customWidth="1"/>
    <col min="2569" max="2816" width="9.140625" style="120"/>
    <col min="2817" max="2817" width="34.7109375" style="120" customWidth="1"/>
    <col min="2818" max="2818" width="16.140625" style="120" customWidth="1"/>
    <col min="2819" max="2819" width="9.42578125" style="120" customWidth="1"/>
    <col min="2820" max="2820" width="16.85546875" style="120" customWidth="1"/>
    <col min="2821" max="2821" width="7.85546875" style="120" customWidth="1"/>
    <col min="2822" max="2822" width="17.42578125" style="120" customWidth="1"/>
    <col min="2823" max="2823" width="8.5703125" style="120" customWidth="1"/>
    <col min="2824" max="2824" width="18.28515625" style="120" customWidth="1"/>
    <col min="2825" max="3072" width="9.140625" style="120"/>
    <col min="3073" max="3073" width="34.7109375" style="120" customWidth="1"/>
    <col min="3074" max="3074" width="16.140625" style="120" customWidth="1"/>
    <col min="3075" max="3075" width="9.42578125" style="120" customWidth="1"/>
    <col min="3076" max="3076" width="16.85546875" style="120" customWidth="1"/>
    <col min="3077" max="3077" width="7.85546875" style="120" customWidth="1"/>
    <col min="3078" max="3078" width="17.42578125" style="120" customWidth="1"/>
    <col min="3079" max="3079" width="8.5703125" style="120" customWidth="1"/>
    <col min="3080" max="3080" width="18.28515625" style="120" customWidth="1"/>
    <col min="3081" max="3328" width="9.140625" style="120"/>
    <col min="3329" max="3329" width="34.7109375" style="120" customWidth="1"/>
    <col min="3330" max="3330" width="16.140625" style="120" customWidth="1"/>
    <col min="3331" max="3331" width="9.42578125" style="120" customWidth="1"/>
    <col min="3332" max="3332" width="16.85546875" style="120" customWidth="1"/>
    <col min="3333" max="3333" width="7.85546875" style="120" customWidth="1"/>
    <col min="3334" max="3334" width="17.42578125" style="120" customWidth="1"/>
    <col min="3335" max="3335" width="8.5703125" style="120" customWidth="1"/>
    <col min="3336" max="3336" width="18.28515625" style="120" customWidth="1"/>
    <col min="3337" max="3584" width="9.140625" style="120"/>
    <col min="3585" max="3585" width="34.7109375" style="120" customWidth="1"/>
    <col min="3586" max="3586" width="16.140625" style="120" customWidth="1"/>
    <col min="3587" max="3587" width="9.42578125" style="120" customWidth="1"/>
    <col min="3588" max="3588" width="16.85546875" style="120" customWidth="1"/>
    <col min="3589" max="3589" width="7.85546875" style="120" customWidth="1"/>
    <col min="3590" max="3590" width="17.42578125" style="120" customWidth="1"/>
    <col min="3591" max="3591" width="8.5703125" style="120" customWidth="1"/>
    <col min="3592" max="3592" width="18.28515625" style="120" customWidth="1"/>
    <col min="3593" max="3840" width="9.140625" style="120"/>
    <col min="3841" max="3841" width="34.7109375" style="120" customWidth="1"/>
    <col min="3842" max="3842" width="16.140625" style="120" customWidth="1"/>
    <col min="3843" max="3843" width="9.42578125" style="120" customWidth="1"/>
    <col min="3844" max="3844" width="16.85546875" style="120" customWidth="1"/>
    <col min="3845" max="3845" width="7.85546875" style="120" customWidth="1"/>
    <col min="3846" max="3846" width="17.42578125" style="120" customWidth="1"/>
    <col min="3847" max="3847" width="8.5703125" style="120" customWidth="1"/>
    <col min="3848" max="3848" width="18.28515625" style="120" customWidth="1"/>
    <col min="3849" max="4096" width="9.140625" style="120"/>
    <col min="4097" max="4097" width="34.7109375" style="120" customWidth="1"/>
    <col min="4098" max="4098" width="16.140625" style="120" customWidth="1"/>
    <col min="4099" max="4099" width="9.42578125" style="120" customWidth="1"/>
    <col min="4100" max="4100" width="16.85546875" style="120" customWidth="1"/>
    <col min="4101" max="4101" width="7.85546875" style="120" customWidth="1"/>
    <col min="4102" max="4102" width="17.42578125" style="120" customWidth="1"/>
    <col min="4103" max="4103" width="8.5703125" style="120" customWidth="1"/>
    <col min="4104" max="4104" width="18.28515625" style="120" customWidth="1"/>
    <col min="4105" max="4352" width="9.140625" style="120"/>
    <col min="4353" max="4353" width="34.7109375" style="120" customWidth="1"/>
    <col min="4354" max="4354" width="16.140625" style="120" customWidth="1"/>
    <col min="4355" max="4355" width="9.42578125" style="120" customWidth="1"/>
    <col min="4356" max="4356" width="16.85546875" style="120" customWidth="1"/>
    <col min="4357" max="4357" width="7.85546875" style="120" customWidth="1"/>
    <col min="4358" max="4358" width="17.42578125" style="120" customWidth="1"/>
    <col min="4359" max="4359" width="8.5703125" style="120" customWidth="1"/>
    <col min="4360" max="4360" width="18.28515625" style="120" customWidth="1"/>
    <col min="4361" max="4608" width="9.140625" style="120"/>
    <col min="4609" max="4609" width="34.7109375" style="120" customWidth="1"/>
    <col min="4610" max="4610" width="16.140625" style="120" customWidth="1"/>
    <col min="4611" max="4611" width="9.42578125" style="120" customWidth="1"/>
    <col min="4612" max="4612" width="16.85546875" style="120" customWidth="1"/>
    <col min="4613" max="4613" width="7.85546875" style="120" customWidth="1"/>
    <col min="4614" max="4614" width="17.42578125" style="120" customWidth="1"/>
    <col min="4615" max="4615" width="8.5703125" style="120" customWidth="1"/>
    <col min="4616" max="4616" width="18.28515625" style="120" customWidth="1"/>
    <col min="4617" max="4864" width="9.140625" style="120"/>
    <col min="4865" max="4865" width="34.7109375" style="120" customWidth="1"/>
    <col min="4866" max="4866" width="16.140625" style="120" customWidth="1"/>
    <col min="4867" max="4867" width="9.42578125" style="120" customWidth="1"/>
    <col min="4868" max="4868" width="16.85546875" style="120" customWidth="1"/>
    <col min="4869" max="4869" width="7.85546875" style="120" customWidth="1"/>
    <col min="4870" max="4870" width="17.42578125" style="120" customWidth="1"/>
    <col min="4871" max="4871" width="8.5703125" style="120" customWidth="1"/>
    <col min="4872" max="4872" width="18.28515625" style="120" customWidth="1"/>
    <col min="4873" max="5120" width="9.140625" style="120"/>
    <col min="5121" max="5121" width="34.7109375" style="120" customWidth="1"/>
    <col min="5122" max="5122" width="16.140625" style="120" customWidth="1"/>
    <col min="5123" max="5123" width="9.42578125" style="120" customWidth="1"/>
    <col min="5124" max="5124" width="16.85546875" style="120" customWidth="1"/>
    <col min="5125" max="5125" width="7.85546875" style="120" customWidth="1"/>
    <col min="5126" max="5126" width="17.42578125" style="120" customWidth="1"/>
    <col min="5127" max="5127" width="8.5703125" style="120" customWidth="1"/>
    <col min="5128" max="5128" width="18.28515625" style="120" customWidth="1"/>
    <col min="5129" max="5376" width="9.140625" style="120"/>
    <col min="5377" max="5377" width="34.7109375" style="120" customWidth="1"/>
    <col min="5378" max="5378" width="16.140625" style="120" customWidth="1"/>
    <col min="5379" max="5379" width="9.42578125" style="120" customWidth="1"/>
    <col min="5380" max="5380" width="16.85546875" style="120" customWidth="1"/>
    <col min="5381" max="5381" width="7.85546875" style="120" customWidth="1"/>
    <col min="5382" max="5382" width="17.42578125" style="120" customWidth="1"/>
    <col min="5383" max="5383" width="8.5703125" style="120" customWidth="1"/>
    <col min="5384" max="5384" width="18.28515625" style="120" customWidth="1"/>
    <col min="5385" max="5632" width="9.140625" style="120"/>
    <col min="5633" max="5633" width="34.7109375" style="120" customWidth="1"/>
    <col min="5634" max="5634" width="16.140625" style="120" customWidth="1"/>
    <col min="5635" max="5635" width="9.42578125" style="120" customWidth="1"/>
    <col min="5636" max="5636" width="16.85546875" style="120" customWidth="1"/>
    <col min="5637" max="5637" width="7.85546875" style="120" customWidth="1"/>
    <col min="5638" max="5638" width="17.42578125" style="120" customWidth="1"/>
    <col min="5639" max="5639" width="8.5703125" style="120" customWidth="1"/>
    <col min="5640" max="5640" width="18.28515625" style="120" customWidth="1"/>
    <col min="5641" max="5888" width="9.140625" style="120"/>
    <col min="5889" max="5889" width="34.7109375" style="120" customWidth="1"/>
    <col min="5890" max="5890" width="16.140625" style="120" customWidth="1"/>
    <col min="5891" max="5891" width="9.42578125" style="120" customWidth="1"/>
    <col min="5892" max="5892" width="16.85546875" style="120" customWidth="1"/>
    <col min="5893" max="5893" width="7.85546875" style="120" customWidth="1"/>
    <col min="5894" max="5894" width="17.42578125" style="120" customWidth="1"/>
    <col min="5895" max="5895" width="8.5703125" style="120" customWidth="1"/>
    <col min="5896" max="5896" width="18.28515625" style="120" customWidth="1"/>
    <col min="5897" max="6144" width="9.140625" style="120"/>
    <col min="6145" max="6145" width="34.7109375" style="120" customWidth="1"/>
    <col min="6146" max="6146" width="16.140625" style="120" customWidth="1"/>
    <col min="6147" max="6147" width="9.42578125" style="120" customWidth="1"/>
    <col min="6148" max="6148" width="16.85546875" style="120" customWidth="1"/>
    <col min="6149" max="6149" width="7.85546875" style="120" customWidth="1"/>
    <col min="6150" max="6150" width="17.42578125" style="120" customWidth="1"/>
    <col min="6151" max="6151" width="8.5703125" style="120" customWidth="1"/>
    <col min="6152" max="6152" width="18.28515625" style="120" customWidth="1"/>
    <col min="6153" max="6400" width="9.140625" style="120"/>
    <col min="6401" max="6401" width="34.7109375" style="120" customWidth="1"/>
    <col min="6402" max="6402" width="16.140625" style="120" customWidth="1"/>
    <col min="6403" max="6403" width="9.42578125" style="120" customWidth="1"/>
    <col min="6404" max="6404" width="16.85546875" style="120" customWidth="1"/>
    <col min="6405" max="6405" width="7.85546875" style="120" customWidth="1"/>
    <col min="6406" max="6406" width="17.42578125" style="120" customWidth="1"/>
    <col min="6407" max="6407" width="8.5703125" style="120" customWidth="1"/>
    <col min="6408" max="6408" width="18.28515625" style="120" customWidth="1"/>
    <col min="6409" max="6656" width="9.140625" style="120"/>
    <col min="6657" max="6657" width="34.7109375" style="120" customWidth="1"/>
    <col min="6658" max="6658" width="16.140625" style="120" customWidth="1"/>
    <col min="6659" max="6659" width="9.42578125" style="120" customWidth="1"/>
    <col min="6660" max="6660" width="16.85546875" style="120" customWidth="1"/>
    <col min="6661" max="6661" width="7.85546875" style="120" customWidth="1"/>
    <col min="6662" max="6662" width="17.42578125" style="120" customWidth="1"/>
    <col min="6663" max="6663" width="8.5703125" style="120" customWidth="1"/>
    <col min="6664" max="6664" width="18.28515625" style="120" customWidth="1"/>
    <col min="6665" max="6912" width="9.140625" style="120"/>
    <col min="6913" max="6913" width="34.7109375" style="120" customWidth="1"/>
    <col min="6914" max="6914" width="16.140625" style="120" customWidth="1"/>
    <col min="6915" max="6915" width="9.42578125" style="120" customWidth="1"/>
    <col min="6916" max="6916" width="16.85546875" style="120" customWidth="1"/>
    <col min="6917" max="6917" width="7.85546875" style="120" customWidth="1"/>
    <col min="6918" max="6918" width="17.42578125" style="120" customWidth="1"/>
    <col min="6919" max="6919" width="8.5703125" style="120" customWidth="1"/>
    <col min="6920" max="6920" width="18.28515625" style="120" customWidth="1"/>
    <col min="6921" max="7168" width="9.140625" style="120"/>
    <col min="7169" max="7169" width="34.7109375" style="120" customWidth="1"/>
    <col min="7170" max="7170" width="16.140625" style="120" customWidth="1"/>
    <col min="7171" max="7171" width="9.42578125" style="120" customWidth="1"/>
    <col min="7172" max="7172" width="16.85546875" style="120" customWidth="1"/>
    <col min="7173" max="7173" width="7.85546875" style="120" customWidth="1"/>
    <col min="7174" max="7174" width="17.42578125" style="120" customWidth="1"/>
    <col min="7175" max="7175" width="8.5703125" style="120" customWidth="1"/>
    <col min="7176" max="7176" width="18.28515625" style="120" customWidth="1"/>
    <col min="7177" max="7424" width="9.140625" style="120"/>
    <col min="7425" max="7425" width="34.7109375" style="120" customWidth="1"/>
    <col min="7426" max="7426" width="16.140625" style="120" customWidth="1"/>
    <col min="7427" max="7427" width="9.42578125" style="120" customWidth="1"/>
    <col min="7428" max="7428" width="16.85546875" style="120" customWidth="1"/>
    <col min="7429" max="7429" width="7.85546875" style="120" customWidth="1"/>
    <col min="7430" max="7430" width="17.42578125" style="120" customWidth="1"/>
    <col min="7431" max="7431" width="8.5703125" style="120" customWidth="1"/>
    <col min="7432" max="7432" width="18.28515625" style="120" customWidth="1"/>
    <col min="7433" max="7680" width="9.140625" style="120"/>
    <col min="7681" max="7681" width="34.7109375" style="120" customWidth="1"/>
    <col min="7682" max="7682" width="16.140625" style="120" customWidth="1"/>
    <col min="7683" max="7683" width="9.42578125" style="120" customWidth="1"/>
    <col min="7684" max="7684" width="16.85546875" style="120" customWidth="1"/>
    <col min="7685" max="7685" width="7.85546875" style="120" customWidth="1"/>
    <col min="7686" max="7686" width="17.42578125" style="120" customWidth="1"/>
    <col min="7687" max="7687" width="8.5703125" style="120" customWidth="1"/>
    <col min="7688" max="7688" width="18.28515625" style="120" customWidth="1"/>
    <col min="7689" max="7936" width="9.140625" style="120"/>
    <col min="7937" max="7937" width="34.7109375" style="120" customWidth="1"/>
    <col min="7938" max="7938" width="16.140625" style="120" customWidth="1"/>
    <col min="7939" max="7939" width="9.42578125" style="120" customWidth="1"/>
    <col min="7940" max="7940" width="16.85546875" style="120" customWidth="1"/>
    <col min="7941" max="7941" width="7.85546875" style="120" customWidth="1"/>
    <col min="7942" max="7942" width="17.42578125" style="120" customWidth="1"/>
    <col min="7943" max="7943" width="8.5703125" style="120" customWidth="1"/>
    <col min="7944" max="7944" width="18.28515625" style="120" customWidth="1"/>
    <col min="7945" max="8192" width="9.140625" style="120"/>
    <col min="8193" max="8193" width="34.7109375" style="120" customWidth="1"/>
    <col min="8194" max="8194" width="16.140625" style="120" customWidth="1"/>
    <col min="8195" max="8195" width="9.42578125" style="120" customWidth="1"/>
    <col min="8196" max="8196" width="16.85546875" style="120" customWidth="1"/>
    <col min="8197" max="8197" width="7.85546875" style="120" customWidth="1"/>
    <col min="8198" max="8198" width="17.42578125" style="120" customWidth="1"/>
    <col min="8199" max="8199" width="8.5703125" style="120" customWidth="1"/>
    <col min="8200" max="8200" width="18.28515625" style="120" customWidth="1"/>
    <col min="8201" max="8448" width="9.140625" style="120"/>
    <col min="8449" max="8449" width="34.7109375" style="120" customWidth="1"/>
    <col min="8450" max="8450" width="16.140625" style="120" customWidth="1"/>
    <col min="8451" max="8451" width="9.42578125" style="120" customWidth="1"/>
    <col min="8452" max="8452" width="16.85546875" style="120" customWidth="1"/>
    <col min="8453" max="8453" width="7.85546875" style="120" customWidth="1"/>
    <col min="8454" max="8454" width="17.42578125" style="120" customWidth="1"/>
    <col min="8455" max="8455" width="8.5703125" style="120" customWidth="1"/>
    <col min="8456" max="8456" width="18.28515625" style="120" customWidth="1"/>
    <col min="8457" max="8704" width="9.140625" style="120"/>
    <col min="8705" max="8705" width="34.7109375" style="120" customWidth="1"/>
    <col min="8706" max="8706" width="16.140625" style="120" customWidth="1"/>
    <col min="8707" max="8707" width="9.42578125" style="120" customWidth="1"/>
    <col min="8708" max="8708" width="16.85546875" style="120" customWidth="1"/>
    <col min="8709" max="8709" width="7.85546875" style="120" customWidth="1"/>
    <col min="8710" max="8710" width="17.42578125" style="120" customWidth="1"/>
    <col min="8711" max="8711" width="8.5703125" style="120" customWidth="1"/>
    <col min="8712" max="8712" width="18.28515625" style="120" customWidth="1"/>
    <col min="8713" max="8960" width="9.140625" style="120"/>
    <col min="8961" max="8961" width="34.7109375" style="120" customWidth="1"/>
    <col min="8962" max="8962" width="16.140625" style="120" customWidth="1"/>
    <col min="8963" max="8963" width="9.42578125" style="120" customWidth="1"/>
    <col min="8964" max="8964" width="16.85546875" style="120" customWidth="1"/>
    <col min="8965" max="8965" width="7.85546875" style="120" customWidth="1"/>
    <col min="8966" max="8966" width="17.42578125" style="120" customWidth="1"/>
    <col min="8967" max="8967" width="8.5703125" style="120" customWidth="1"/>
    <col min="8968" max="8968" width="18.28515625" style="120" customWidth="1"/>
    <col min="8969" max="9216" width="9.140625" style="120"/>
    <col min="9217" max="9217" width="34.7109375" style="120" customWidth="1"/>
    <col min="9218" max="9218" width="16.140625" style="120" customWidth="1"/>
    <col min="9219" max="9219" width="9.42578125" style="120" customWidth="1"/>
    <col min="9220" max="9220" width="16.85546875" style="120" customWidth="1"/>
    <col min="9221" max="9221" width="7.85546875" style="120" customWidth="1"/>
    <col min="9222" max="9222" width="17.42578125" style="120" customWidth="1"/>
    <col min="9223" max="9223" width="8.5703125" style="120" customWidth="1"/>
    <col min="9224" max="9224" width="18.28515625" style="120" customWidth="1"/>
    <col min="9225" max="9472" width="9.140625" style="120"/>
    <col min="9473" max="9473" width="34.7109375" style="120" customWidth="1"/>
    <col min="9474" max="9474" width="16.140625" style="120" customWidth="1"/>
    <col min="9475" max="9475" width="9.42578125" style="120" customWidth="1"/>
    <col min="9476" max="9476" width="16.85546875" style="120" customWidth="1"/>
    <col min="9477" max="9477" width="7.85546875" style="120" customWidth="1"/>
    <col min="9478" max="9478" width="17.42578125" style="120" customWidth="1"/>
    <col min="9479" max="9479" width="8.5703125" style="120" customWidth="1"/>
    <col min="9480" max="9480" width="18.28515625" style="120" customWidth="1"/>
    <col min="9481" max="9728" width="9.140625" style="120"/>
    <col min="9729" max="9729" width="34.7109375" style="120" customWidth="1"/>
    <col min="9730" max="9730" width="16.140625" style="120" customWidth="1"/>
    <col min="9731" max="9731" width="9.42578125" style="120" customWidth="1"/>
    <col min="9732" max="9732" width="16.85546875" style="120" customWidth="1"/>
    <col min="9733" max="9733" width="7.85546875" style="120" customWidth="1"/>
    <col min="9734" max="9734" width="17.42578125" style="120" customWidth="1"/>
    <col min="9735" max="9735" width="8.5703125" style="120" customWidth="1"/>
    <col min="9736" max="9736" width="18.28515625" style="120" customWidth="1"/>
    <col min="9737" max="9984" width="9.140625" style="120"/>
    <col min="9985" max="9985" width="34.7109375" style="120" customWidth="1"/>
    <col min="9986" max="9986" width="16.140625" style="120" customWidth="1"/>
    <col min="9987" max="9987" width="9.42578125" style="120" customWidth="1"/>
    <col min="9988" max="9988" width="16.85546875" style="120" customWidth="1"/>
    <col min="9989" max="9989" width="7.85546875" style="120" customWidth="1"/>
    <col min="9990" max="9990" width="17.42578125" style="120" customWidth="1"/>
    <col min="9991" max="9991" width="8.5703125" style="120" customWidth="1"/>
    <col min="9992" max="9992" width="18.28515625" style="120" customWidth="1"/>
    <col min="9993" max="10240" width="9.140625" style="120"/>
    <col min="10241" max="10241" width="34.7109375" style="120" customWidth="1"/>
    <col min="10242" max="10242" width="16.140625" style="120" customWidth="1"/>
    <col min="10243" max="10243" width="9.42578125" style="120" customWidth="1"/>
    <col min="10244" max="10244" width="16.85546875" style="120" customWidth="1"/>
    <col min="10245" max="10245" width="7.85546875" style="120" customWidth="1"/>
    <col min="10246" max="10246" width="17.42578125" style="120" customWidth="1"/>
    <col min="10247" max="10247" width="8.5703125" style="120" customWidth="1"/>
    <col min="10248" max="10248" width="18.28515625" style="120" customWidth="1"/>
    <col min="10249" max="10496" width="9.140625" style="120"/>
    <col min="10497" max="10497" width="34.7109375" style="120" customWidth="1"/>
    <col min="10498" max="10498" width="16.140625" style="120" customWidth="1"/>
    <col min="10499" max="10499" width="9.42578125" style="120" customWidth="1"/>
    <col min="10500" max="10500" width="16.85546875" style="120" customWidth="1"/>
    <col min="10501" max="10501" width="7.85546875" style="120" customWidth="1"/>
    <col min="10502" max="10502" width="17.42578125" style="120" customWidth="1"/>
    <col min="10503" max="10503" width="8.5703125" style="120" customWidth="1"/>
    <col min="10504" max="10504" width="18.28515625" style="120" customWidth="1"/>
    <col min="10505" max="10752" width="9.140625" style="120"/>
    <col min="10753" max="10753" width="34.7109375" style="120" customWidth="1"/>
    <col min="10754" max="10754" width="16.140625" style="120" customWidth="1"/>
    <col min="10755" max="10755" width="9.42578125" style="120" customWidth="1"/>
    <col min="10756" max="10756" width="16.85546875" style="120" customWidth="1"/>
    <col min="10757" max="10757" width="7.85546875" style="120" customWidth="1"/>
    <col min="10758" max="10758" width="17.42578125" style="120" customWidth="1"/>
    <col min="10759" max="10759" width="8.5703125" style="120" customWidth="1"/>
    <col min="10760" max="10760" width="18.28515625" style="120" customWidth="1"/>
    <col min="10761" max="11008" width="9.140625" style="120"/>
    <col min="11009" max="11009" width="34.7109375" style="120" customWidth="1"/>
    <col min="11010" max="11010" width="16.140625" style="120" customWidth="1"/>
    <col min="11011" max="11011" width="9.42578125" style="120" customWidth="1"/>
    <col min="11012" max="11012" width="16.85546875" style="120" customWidth="1"/>
    <col min="11013" max="11013" width="7.85546875" style="120" customWidth="1"/>
    <col min="11014" max="11014" width="17.42578125" style="120" customWidth="1"/>
    <col min="11015" max="11015" width="8.5703125" style="120" customWidth="1"/>
    <col min="11016" max="11016" width="18.28515625" style="120" customWidth="1"/>
    <col min="11017" max="11264" width="9.140625" style="120"/>
    <col min="11265" max="11265" width="34.7109375" style="120" customWidth="1"/>
    <col min="11266" max="11266" width="16.140625" style="120" customWidth="1"/>
    <col min="11267" max="11267" width="9.42578125" style="120" customWidth="1"/>
    <col min="11268" max="11268" width="16.85546875" style="120" customWidth="1"/>
    <col min="11269" max="11269" width="7.85546875" style="120" customWidth="1"/>
    <col min="11270" max="11270" width="17.42578125" style="120" customWidth="1"/>
    <col min="11271" max="11271" width="8.5703125" style="120" customWidth="1"/>
    <col min="11272" max="11272" width="18.28515625" style="120" customWidth="1"/>
    <col min="11273" max="11520" width="9.140625" style="120"/>
    <col min="11521" max="11521" width="34.7109375" style="120" customWidth="1"/>
    <col min="11522" max="11522" width="16.140625" style="120" customWidth="1"/>
    <col min="11523" max="11523" width="9.42578125" style="120" customWidth="1"/>
    <col min="11524" max="11524" width="16.85546875" style="120" customWidth="1"/>
    <col min="11525" max="11525" width="7.85546875" style="120" customWidth="1"/>
    <col min="11526" max="11526" width="17.42578125" style="120" customWidth="1"/>
    <col min="11527" max="11527" width="8.5703125" style="120" customWidth="1"/>
    <col min="11528" max="11528" width="18.28515625" style="120" customWidth="1"/>
    <col min="11529" max="11776" width="9.140625" style="120"/>
    <col min="11777" max="11777" width="34.7109375" style="120" customWidth="1"/>
    <col min="11778" max="11778" width="16.140625" style="120" customWidth="1"/>
    <col min="11779" max="11779" width="9.42578125" style="120" customWidth="1"/>
    <col min="11780" max="11780" width="16.85546875" style="120" customWidth="1"/>
    <col min="11781" max="11781" width="7.85546875" style="120" customWidth="1"/>
    <col min="11782" max="11782" width="17.42578125" style="120" customWidth="1"/>
    <col min="11783" max="11783" width="8.5703125" style="120" customWidth="1"/>
    <col min="11784" max="11784" width="18.28515625" style="120" customWidth="1"/>
    <col min="11785" max="12032" width="9.140625" style="120"/>
    <col min="12033" max="12033" width="34.7109375" style="120" customWidth="1"/>
    <col min="12034" max="12034" width="16.140625" style="120" customWidth="1"/>
    <col min="12035" max="12035" width="9.42578125" style="120" customWidth="1"/>
    <col min="12036" max="12036" width="16.85546875" style="120" customWidth="1"/>
    <col min="12037" max="12037" width="7.85546875" style="120" customWidth="1"/>
    <col min="12038" max="12038" width="17.42578125" style="120" customWidth="1"/>
    <col min="12039" max="12039" width="8.5703125" style="120" customWidth="1"/>
    <col min="12040" max="12040" width="18.28515625" style="120" customWidth="1"/>
    <col min="12041" max="12288" width="9.140625" style="120"/>
    <col min="12289" max="12289" width="34.7109375" style="120" customWidth="1"/>
    <col min="12290" max="12290" width="16.140625" style="120" customWidth="1"/>
    <col min="12291" max="12291" width="9.42578125" style="120" customWidth="1"/>
    <col min="12292" max="12292" width="16.85546875" style="120" customWidth="1"/>
    <col min="12293" max="12293" width="7.85546875" style="120" customWidth="1"/>
    <col min="12294" max="12294" width="17.42578125" style="120" customWidth="1"/>
    <col min="12295" max="12295" width="8.5703125" style="120" customWidth="1"/>
    <col min="12296" max="12296" width="18.28515625" style="120" customWidth="1"/>
    <col min="12297" max="12544" width="9.140625" style="120"/>
    <col min="12545" max="12545" width="34.7109375" style="120" customWidth="1"/>
    <col min="12546" max="12546" width="16.140625" style="120" customWidth="1"/>
    <col min="12547" max="12547" width="9.42578125" style="120" customWidth="1"/>
    <col min="12548" max="12548" width="16.85546875" style="120" customWidth="1"/>
    <col min="12549" max="12549" width="7.85546875" style="120" customWidth="1"/>
    <col min="12550" max="12550" width="17.42578125" style="120" customWidth="1"/>
    <col min="12551" max="12551" width="8.5703125" style="120" customWidth="1"/>
    <col min="12552" max="12552" width="18.28515625" style="120" customWidth="1"/>
    <col min="12553" max="12800" width="9.140625" style="120"/>
    <col min="12801" max="12801" width="34.7109375" style="120" customWidth="1"/>
    <col min="12802" max="12802" width="16.140625" style="120" customWidth="1"/>
    <col min="12803" max="12803" width="9.42578125" style="120" customWidth="1"/>
    <col min="12804" max="12804" width="16.85546875" style="120" customWidth="1"/>
    <col min="12805" max="12805" width="7.85546875" style="120" customWidth="1"/>
    <col min="12806" max="12806" width="17.42578125" style="120" customWidth="1"/>
    <col min="12807" max="12807" width="8.5703125" style="120" customWidth="1"/>
    <col min="12808" max="12808" width="18.28515625" style="120" customWidth="1"/>
    <col min="12809" max="13056" width="9.140625" style="120"/>
    <col min="13057" max="13057" width="34.7109375" style="120" customWidth="1"/>
    <col min="13058" max="13058" width="16.140625" style="120" customWidth="1"/>
    <col min="13059" max="13059" width="9.42578125" style="120" customWidth="1"/>
    <col min="13060" max="13060" width="16.85546875" style="120" customWidth="1"/>
    <col min="13061" max="13061" width="7.85546875" style="120" customWidth="1"/>
    <col min="13062" max="13062" width="17.42578125" style="120" customWidth="1"/>
    <col min="13063" max="13063" width="8.5703125" style="120" customWidth="1"/>
    <col min="13064" max="13064" width="18.28515625" style="120" customWidth="1"/>
    <col min="13065" max="13312" width="9.140625" style="120"/>
    <col min="13313" max="13313" width="34.7109375" style="120" customWidth="1"/>
    <col min="13314" max="13314" width="16.140625" style="120" customWidth="1"/>
    <col min="13315" max="13315" width="9.42578125" style="120" customWidth="1"/>
    <col min="13316" max="13316" width="16.85546875" style="120" customWidth="1"/>
    <col min="13317" max="13317" width="7.85546875" style="120" customWidth="1"/>
    <col min="13318" max="13318" width="17.42578125" style="120" customWidth="1"/>
    <col min="13319" max="13319" width="8.5703125" style="120" customWidth="1"/>
    <col min="13320" max="13320" width="18.28515625" style="120" customWidth="1"/>
    <col min="13321" max="13568" width="9.140625" style="120"/>
    <col min="13569" max="13569" width="34.7109375" style="120" customWidth="1"/>
    <col min="13570" max="13570" width="16.140625" style="120" customWidth="1"/>
    <col min="13571" max="13571" width="9.42578125" style="120" customWidth="1"/>
    <col min="13572" max="13572" width="16.85546875" style="120" customWidth="1"/>
    <col min="13573" max="13573" width="7.85546875" style="120" customWidth="1"/>
    <col min="13574" max="13574" width="17.42578125" style="120" customWidth="1"/>
    <col min="13575" max="13575" width="8.5703125" style="120" customWidth="1"/>
    <col min="13576" max="13576" width="18.28515625" style="120" customWidth="1"/>
    <col min="13577" max="13824" width="9.140625" style="120"/>
    <col min="13825" max="13825" width="34.7109375" style="120" customWidth="1"/>
    <col min="13826" max="13826" width="16.140625" style="120" customWidth="1"/>
    <col min="13827" max="13827" width="9.42578125" style="120" customWidth="1"/>
    <col min="13828" max="13828" width="16.85546875" style="120" customWidth="1"/>
    <col min="13829" max="13829" width="7.85546875" style="120" customWidth="1"/>
    <col min="13830" max="13830" width="17.42578125" style="120" customWidth="1"/>
    <col min="13831" max="13831" width="8.5703125" style="120" customWidth="1"/>
    <col min="13832" max="13832" width="18.28515625" style="120" customWidth="1"/>
    <col min="13833" max="14080" width="9.140625" style="120"/>
    <col min="14081" max="14081" width="34.7109375" style="120" customWidth="1"/>
    <col min="14082" max="14082" width="16.140625" style="120" customWidth="1"/>
    <col min="14083" max="14083" width="9.42578125" style="120" customWidth="1"/>
    <col min="14084" max="14084" width="16.85546875" style="120" customWidth="1"/>
    <col min="14085" max="14085" width="7.85546875" style="120" customWidth="1"/>
    <col min="14086" max="14086" width="17.42578125" style="120" customWidth="1"/>
    <col min="14087" max="14087" width="8.5703125" style="120" customWidth="1"/>
    <col min="14088" max="14088" width="18.28515625" style="120" customWidth="1"/>
    <col min="14089" max="14336" width="9.140625" style="120"/>
    <col min="14337" max="14337" width="34.7109375" style="120" customWidth="1"/>
    <col min="14338" max="14338" width="16.140625" style="120" customWidth="1"/>
    <col min="14339" max="14339" width="9.42578125" style="120" customWidth="1"/>
    <col min="14340" max="14340" width="16.85546875" style="120" customWidth="1"/>
    <col min="14341" max="14341" width="7.85546875" style="120" customWidth="1"/>
    <col min="14342" max="14342" width="17.42578125" style="120" customWidth="1"/>
    <col min="14343" max="14343" width="8.5703125" style="120" customWidth="1"/>
    <col min="14344" max="14344" width="18.28515625" style="120" customWidth="1"/>
    <col min="14345" max="14592" width="9.140625" style="120"/>
    <col min="14593" max="14593" width="34.7109375" style="120" customWidth="1"/>
    <col min="14594" max="14594" width="16.140625" style="120" customWidth="1"/>
    <col min="14595" max="14595" width="9.42578125" style="120" customWidth="1"/>
    <col min="14596" max="14596" width="16.85546875" style="120" customWidth="1"/>
    <col min="14597" max="14597" width="7.85546875" style="120" customWidth="1"/>
    <col min="14598" max="14598" width="17.42578125" style="120" customWidth="1"/>
    <col min="14599" max="14599" width="8.5703125" style="120" customWidth="1"/>
    <col min="14600" max="14600" width="18.28515625" style="120" customWidth="1"/>
    <col min="14601" max="14848" width="9.140625" style="120"/>
    <col min="14849" max="14849" width="34.7109375" style="120" customWidth="1"/>
    <col min="14850" max="14850" width="16.140625" style="120" customWidth="1"/>
    <col min="14851" max="14851" width="9.42578125" style="120" customWidth="1"/>
    <col min="14852" max="14852" width="16.85546875" style="120" customWidth="1"/>
    <col min="14853" max="14853" width="7.85546875" style="120" customWidth="1"/>
    <col min="14854" max="14854" width="17.42578125" style="120" customWidth="1"/>
    <col min="14855" max="14855" width="8.5703125" style="120" customWidth="1"/>
    <col min="14856" max="14856" width="18.28515625" style="120" customWidth="1"/>
    <col min="14857" max="15104" width="9.140625" style="120"/>
    <col min="15105" max="15105" width="34.7109375" style="120" customWidth="1"/>
    <col min="15106" max="15106" width="16.140625" style="120" customWidth="1"/>
    <col min="15107" max="15107" width="9.42578125" style="120" customWidth="1"/>
    <col min="15108" max="15108" width="16.85546875" style="120" customWidth="1"/>
    <col min="15109" max="15109" width="7.85546875" style="120" customWidth="1"/>
    <col min="15110" max="15110" width="17.42578125" style="120" customWidth="1"/>
    <col min="15111" max="15111" width="8.5703125" style="120" customWidth="1"/>
    <col min="15112" max="15112" width="18.28515625" style="120" customWidth="1"/>
    <col min="15113" max="15360" width="9.140625" style="120"/>
    <col min="15361" max="15361" width="34.7109375" style="120" customWidth="1"/>
    <col min="15362" max="15362" width="16.140625" style="120" customWidth="1"/>
    <col min="15363" max="15363" width="9.42578125" style="120" customWidth="1"/>
    <col min="15364" max="15364" width="16.85546875" style="120" customWidth="1"/>
    <col min="15365" max="15365" width="7.85546875" style="120" customWidth="1"/>
    <col min="15366" max="15366" width="17.42578125" style="120" customWidth="1"/>
    <col min="15367" max="15367" width="8.5703125" style="120" customWidth="1"/>
    <col min="15368" max="15368" width="18.28515625" style="120" customWidth="1"/>
    <col min="15369" max="15616" width="9.140625" style="120"/>
    <col min="15617" max="15617" width="34.7109375" style="120" customWidth="1"/>
    <col min="15618" max="15618" width="16.140625" style="120" customWidth="1"/>
    <col min="15619" max="15619" width="9.42578125" style="120" customWidth="1"/>
    <col min="15620" max="15620" width="16.85546875" style="120" customWidth="1"/>
    <col min="15621" max="15621" width="7.85546875" style="120" customWidth="1"/>
    <col min="15622" max="15622" width="17.42578125" style="120" customWidth="1"/>
    <col min="15623" max="15623" width="8.5703125" style="120" customWidth="1"/>
    <col min="15624" max="15624" width="18.28515625" style="120" customWidth="1"/>
    <col min="15625" max="15872" width="9.140625" style="120"/>
    <col min="15873" max="15873" width="34.7109375" style="120" customWidth="1"/>
    <col min="15874" max="15874" width="16.140625" style="120" customWidth="1"/>
    <col min="15875" max="15875" width="9.42578125" style="120" customWidth="1"/>
    <col min="15876" max="15876" width="16.85546875" style="120" customWidth="1"/>
    <col min="15877" max="15877" width="7.85546875" style="120" customWidth="1"/>
    <col min="15878" max="15878" width="17.42578125" style="120" customWidth="1"/>
    <col min="15879" max="15879" width="8.5703125" style="120" customWidth="1"/>
    <col min="15880" max="15880" width="18.28515625" style="120" customWidth="1"/>
    <col min="15881" max="16128" width="9.140625" style="120"/>
    <col min="16129" max="16129" width="34.7109375" style="120" customWidth="1"/>
    <col min="16130" max="16130" width="16.140625" style="120" customWidth="1"/>
    <col min="16131" max="16131" width="9.42578125" style="120" customWidth="1"/>
    <col min="16132" max="16132" width="16.85546875" style="120" customWidth="1"/>
    <col min="16133" max="16133" width="7.85546875" style="120" customWidth="1"/>
    <col min="16134" max="16134" width="17.42578125" style="120" customWidth="1"/>
    <col min="16135" max="16135" width="8.5703125" style="120" customWidth="1"/>
    <col min="16136" max="16136" width="18.28515625" style="120" customWidth="1"/>
    <col min="16137" max="16384" width="9.140625" style="120"/>
  </cols>
  <sheetData>
    <row r="1" spans="1:8" ht="58.5" customHeight="1" x14ac:dyDescent="0.2">
      <c r="A1" s="161"/>
      <c r="B1" s="161"/>
      <c r="C1" s="161"/>
      <c r="D1" s="161"/>
      <c r="E1" s="161"/>
      <c r="F1" s="427" t="s">
        <v>504</v>
      </c>
      <c r="G1" s="427"/>
      <c r="H1" s="427"/>
    </row>
    <row r="2" spans="1:8" ht="43.5" customHeight="1" x14ac:dyDescent="0.2">
      <c r="A2" s="428" t="s">
        <v>336</v>
      </c>
      <c r="B2" s="428"/>
      <c r="C2" s="428"/>
      <c r="D2" s="428"/>
      <c r="E2" s="428"/>
      <c r="F2" s="428"/>
      <c r="G2" s="428"/>
      <c r="H2" s="428"/>
    </row>
    <row r="3" spans="1:8" ht="29.25" customHeight="1" x14ac:dyDescent="0.2">
      <c r="A3" s="422"/>
      <c r="B3" s="429" t="s">
        <v>1</v>
      </c>
      <c r="C3" s="423" t="s">
        <v>168</v>
      </c>
      <c r="D3" s="423"/>
      <c r="E3" s="431" t="s">
        <v>370</v>
      </c>
      <c r="F3" s="431"/>
      <c r="G3" s="423" t="s">
        <v>4</v>
      </c>
      <c r="H3" s="423"/>
    </row>
    <row r="4" spans="1:8" ht="15" x14ac:dyDescent="0.2">
      <c r="A4" s="422"/>
      <c r="B4" s="430"/>
      <c r="C4" s="162" t="s">
        <v>5</v>
      </c>
      <c r="D4" s="162" t="s">
        <v>6</v>
      </c>
      <c r="E4" s="163" t="s">
        <v>5</v>
      </c>
      <c r="F4" s="163" t="s">
        <v>6</v>
      </c>
      <c r="G4" s="163" t="s">
        <v>5</v>
      </c>
      <c r="H4" s="163" t="s">
        <v>6</v>
      </c>
    </row>
    <row r="5" spans="1:8" ht="32.25" customHeight="1" x14ac:dyDescent="0.2">
      <c r="A5" s="425" t="s">
        <v>337</v>
      </c>
      <c r="B5" s="172" t="s">
        <v>339</v>
      </c>
      <c r="C5" s="164">
        <v>783</v>
      </c>
      <c r="D5" s="165">
        <v>59038164</v>
      </c>
      <c r="E5" s="166">
        <v>113</v>
      </c>
      <c r="F5" s="167">
        <v>8515000</v>
      </c>
      <c r="G5" s="168">
        <f>C5+E5</f>
        <v>896</v>
      </c>
      <c r="H5" s="169">
        <f>D5+F5</f>
        <v>67553164</v>
      </c>
    </row>
    <row r="6" spans="1:8" ht="31.5" x14ac:dyDescent="0.2">
      <c r="A6" s="426"/>
      <c r="B6" s="171" t="s">
        <v>338</v>
      </c>
      <c r="C6" s="170">
        <v>4227</v>
      </c>
      <c r="D6" s="165">
        <v>319465000</v>
      </c>
      <c r="E6" s="166">
        <v>-113</v>
      </c>
      <c r="F6" s="167">
        <v>-8515000</v>
      </c>
      <c r="G6" s="168">
        <f>C6+E6</f>
        <v>4114</v>
      </c>
      <c r="H6" s="169">
        <f>D6+F6</f>
        <v>310950000</v>
      </c>
    </row>
  </sheetData>
  <mergeCells count="8">
    <mergeCell ref="A5:A6"/>
    <mergeCell ref="F1:H1"/>
    <mergeCell ref="A2:H2"/>
    <mergeCell ref="A3:A4"/>
    <mergeCell ref="B3:B4"/>
    <mergeCell ref="C3:D3"/>
    <mergeCell ref="E3:F3"/>
    <mergeCell ref="G3:H3"/>
  </mergeCells>
  <pageMargins left="0.75" right="0.75" top="1" bottom="1" header="0.5" footer="0.5"/>
  <pageSetup paperSize="9" scale="9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Normal="100" zoomScaleSheetLayoutView="100" workbookViewId="0">
      <selection activeCell="J21" sqref="J21"/>
    </sheetView>
  </sheetViews>
  <sheetFormatPr defaultRowHeight="18.75" x14ac:dyDescent="0.3"/>
  <cols>
    <col min="1" max="1" width="39.85546875" style="222" customWidth="1"/>
    <col min="2" max="2" width="20.140625" style="222" customWidth="1"/>
    <col min="3" max="3" width="24.28515625" style="222" customWidth="1"/>
    <col min="4" max="4" width="11.140625" style="222" customWidth="1"/>
    <col min="5" max="5" width="17.140625" style="222" customWidth="1"/>
    <col min="6" max="6" width="10.42578125" style="222" customWidth="1"/>
    <col min="7" max="7" width="19" style="222" customWidth="1"/>
    <col min="8" max="16384" width="9.140625" style="222"/>
  </cols>
  <sheetData>
    <row r="1" spans="1:8" ht="45.75" customHeight="1" x14ac:dyDescent="0.3">
      <c r="A1" s="220"/>
      <c r="B1" s="408" t="s">
        <v>510</v>
      </c>
      <c r="C1" s="409"/>
      <c r="D1" s="221"/>
      <c r="E1" s="221"/>
    </row>
    <row r="2" spans="1:8" ht="69.75" customHeight="1" x14ac:dyDescent="0.3">
      <c r="A2" s="424" t="s">
        <v>508</v>
      </c>
      <c r="B2" s="411"/>
      <c r="C2" s="411"/>
      <c r="D2" s="250"/>
      <c r="E2" s="250"/>
      <c r="F2" s="250"/>
      <c r="G2" s="250"/>
      <c r="H2" s="250"/>
    </row>
    <row r="3" spans="1:8" ht="15" customHeight="1" x14ac:dyDescent="0.3">
      <c r="A3" s="412" t="s">
        <v>151</v>
      </c>
      <c r="B3" s="414" t="s">
        <v>372</v>
      </c>
      <c r="C3" s="415"/>
      <c r="D3" s="224"/>
      <c r="E3" s="225"/>
      <c r="F3" s="225"/>
      <c r="G3" s="225"/>
    </row>
    <row r="4" spans="1:8" ht="27.75" customHeight="1" x14ac:dyDescent="0.3">
      <c r="A4" s="413"/>
      <c r="B4" s="416"/>
      <c r="C4" s="417"/>
    </row>
    <row r="5" spans="1:8" x14ac:dyDescent="0.3">
      <c r="A5" s="413"/>
      <c r="B5" s="226" t="s">
        <v>5</v>
      </c>
      <c r="C5" s="227" t="s">
        <v>188</v>
      </c>
    </row>
    <row r="6" spans="1:8" x14ac:dyDescent="0.3">
      <c r="A6" s="418" t="s">
        <v>8</v>
      </c>
      <c r="B6" s="419"/>
      <c r="C6" s="420"/>
      <c r="D6" s="228"/>
      <c r="E6" s="228"/>
      <c r="F6" s="228"/>
    </row>
    <row r="7" spans="1:8" x14ac:dyDescent="0.3">
      <c r="A7" s="229" t="s">
        <v>373</v>
      </c>
      <c r="B7" s="230">
        <v>664</v>
      </c>
      <c r="C7" s="231">
        <v>13581000</v>
      </c>
    </row>
    <row r="8" spans="1:8" x14ac:dyDescent="0.3">
      <c r="A8" s="232" t="s">
        <v>374</v>
      </c>
      <c r="B8" s="233">
        <v>664</v>
      </c>
      <c r="C8" s="235">
        <v>13581000</v>
      </c>
    </row>
    <row r="9" spans="1:8" x14ac:dyDescent="0.3">
      <c r="A9" s="232" t="s">
        <v>375</v>
      </c>
      <c r="B9" s="233">
        <f>SUM(B10:B14)</f>
        <v>686</v>
      </c>
      <c r="C9" s="235">
        <f>SUM(C10:C14)</f>
        <v>14029054</v>
      </c>
    </row>
    <row r="10" spans="1:8" x14ac:dyDescent="0.3">
      <c r="A10" s="236" t="s">
        <v>377</v>
      </c>
      <c r="B10" s="247">
        <v>99</v>
      </c>
      <c r="C10" s="248">
        <v>2022783</v>
      </c>
    </row>
    <row r="11" spans="1:8" x14ac:dyDescent="0.3">
      <c r="A11" s="236" t="s">
        <v>378</v>
      </c>
      <c r="B11" s="247">
        <v>74</v>
      </c>
      <c r="C11" s="248">
        <v>1522963</v>
      </c>
    </row>
    <row r="12" spans="1:8" x14ac:dyDescent="0.3">
      <c r="A12" s="236" t="s">
        <v>17</v>
      </c>
      <c r="B12" s="247">
        <v>19</v>
      </c>
      <c r="C12" s="248">
        <v>369795</v>
      </c>
    </row>
    <row r="13" spans="1:8" x14ac:dyDescent="0.3">
      <c r="A13" s="236" t="s">
        <v>14</v>
      </c>
      <c r="B13" s="247">
        <v>90</v>
      </c>
      <c r="C13" s="248">
        <v>1847640</v>
      </c>
    </row>
    <row r="14" spans="1:8" x14ac:dyDescent="0.3">
      <c r="A14" s="236" t="s">
        <v>379</v>
      </c>
      <c r="B14" s="247">
        <v>404</v>
      </c>
      <c r="C14" s="248">
        <v>8265873</v>
      </c>
    </row>
    <row r="15" spans="1:8" x14ac:dyDescent="0.3">
      <c r="A15" s="232" t="s">
        <v>376</v>
      </c>
      <c r="B15" s="233">
        <v>661</v>
      </c>
      <c r="C15" s="235">
        <v>13581000</v>
      </c>
    </row>
    <row r="16" spans="1:8" ht="21" customHeight="1" x14ac:dyDescent="0.3">
      <c r="A16" s="239" t="s">
        <v>18</v>
      </c>
      <c r="B16" s="240">
        <f>SUM(B7,B8,B9,B15)</f>
        <v>2675</v>
      </c>
      <c r="C16" s="241">
        <f>SUM(C7,C8,C9,C15)</f>
        <v>54772054</v>
      </c>
    </row>
  </sheetData>
  <mergeCells count="5">
    <mergeCell ref="B1:C1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160" zoomScaleNormal="100" zoomScaleSheetLayoutView="160" workbookViewId="0">
      <selection activeCell="A2" sqref="A2:H2"/>
    </sheetView>
  </sheetViews>
  <sheetFormatPr defaultRowHeight="15" x14ac:dyDescent="0.25"/>
  <cols>
    <col min="1" max="1" width="18.42578125" customWidth="1"/>
    <col min="2" max="2" width="9.140625" customWidth="1"/>
    <col min="3" max="3" width="16" customWidth="1"/>
    <col min="4" max="4" width="16.28515625" customWidth="1"/>
    <col min="5" max="5" width="13.85546875" customWidth="1"/>
    <col min="6" max="6" width="16" customWidth="1"/>
    <col min="7" max="7" width="20.140625" customWidth="1"/>
    <col min="8" max="8" width="20.42578125" customWidth="1"/>
    <col min="257" max="257" width="13.140625" customWidth="1"/>
    <col min="258" max="258" width="17.7109375" customWidth="1"/>
    <col min="259" max="259" width="16" customWidth="1"/>
    <col min="260" max="260" width="16.28515625" customWidth="1"/>
    <col min="261" max="261" width="13.85546875" customWidth="1"/>
    <col min="262" max="262" width="16" customWidth="1"/>
    <col min="263" max="263" width="20.140625" customWidth="1"/>
    <col min="264" max="264" width="20.42578125" customWidth="1"/>
    <col min="513" max="513" width="13.140625" customWidth="1"/>
    <col min="514" max="514" width="17.7109375" customWidth="1"/>
    <col min="515" max="515" width="16" customWidth="1"/>
    <col min="516" max="516" width="16.28515625" customWidth="1"/>
    <col min="517" max="517" width="13.85546875" customWidth="1"/>
    <col min="518" max="518" width="16" customWidth="1"/>
    <col min="519" max="519" width="20.140625" customWidth="1"/>
    <col min="520" max="520" width="20.42578125" customWidth="1"/>
    <col min="769" max="769" width="13.140625" customWidth="1"/>
    <col min="770" max="770" width="17.7109375" customWidth="1"/>
    <col min="771" max="771" width="16" customWidth="1"/>
    <col min="772" max="772" width="16.28515625" customWidth="1"/>
    <col min="773" max="773" width="13.85546875" customWidth="1"/>
    <col min="774" max="774" width="16" customWidth="1"/>
    <col min="775" max="775" width="20.140625" customWidth="1"/>
    <col min="776" max="776" width="20.42578125" customWidth="1"/>
    <col min="1025" max="1025" width="13.140625" customWidth="1"/>
    <col min="1026" max="1026" width="17.7109375" customWidth="1"/>
    <col min="1027" max="1027" width="16" customWidth="1"/>
    <col min="1028" max="1028" width="16.28515625" customWidth="1"/>
    <col min="1029" max="1029" width="13.85546875" customWidth="1"/>
    <col min="1030" max="1030" width="16" customWidth="1"/>
    <col min="1031" max="1031" width="20.140625" customWidth="1"/>
    <col min="1032" max="1032" width="20.42578125" customWidth="1"/>
    <col min="1281" max="1281" width="13.140625" customWidth="1"/>
    <col min="1282" max="1282" width="17.7109375" customWidth="1"/>
    <col min="1283" max="1283" width="16" customWidth="1"/>
    <col min="1284" max="1284" width="16.28515625" customWidth="1"/>
    <col min="1285" max="1285" width="13.85546875" customWidth="1"/>
    <col min="1286" max="1286" width="16" customWidth="1"/>
    <col min="1287" max="1287" width="20.140625" customWidth="1"/>
    <col min="1288" max="1288" width="20.42578125" customWidth="1"/>
    <col min="1537" max="1537" width="13.140625" customWidth="1"/>
    <col min="1538" max="1538" width="17.7109375" customWidth="1"/>
    <col min="1539" max="1539" width="16" customWidth="1"/>
    <col min="1540" max="1540" width="16.28515625" customWidth="1"/>
    <col min="1541" max="1541" width="13.85546875" customWidth="1"/>
    <col min="1542" max="1542" width="16" customWidth="1"/>
    <col min="1543" max="1543" width="20.140625" customWidth="1"/>
    <col min="1544" max="1544" width="20.42578125" customWidth="1"/>
    <col min="1793" max="1793" width="13.140625" customWidth="1"/>
    <col min="1794" max="1794" width="17.7109375" customWidth="1"/>
    <col min="1795" max="1795" width="16" customWidth="1"/>
    <col min="1796" max="1796" width="16.28515625" customWidth="1"/>
    <col min="1797" max="1797" width="13.85546875" customWidth="1"/>
    <col min="1798" max="1798" width="16" customWidth="1"/>
    <col min="1799" max="1799" width="20.140625" customWidth="1"/>
    <col min="1800" max="1800" width="20.42578125" customWidth="1"/>
    <col min="2049" max="2049" width="13.140625" customWidth="1"/>
    <col min="2050" max="2050" width="17.7109375" customWidth="1"/>
    <col min="2051" max="2051" width="16" customWidth="1"/>
    <col min="2052" max="2052" width="16.28515625" customWidth="1"/>
    <col min="2053" max="2053" width="13.85546875" customWidth="1"/>
    <col min="2054" max="2054" width="16" customWidth="1"/>
    <col min="2055" max="2055" width="20.140625" customWidth="1"/>
    <col min="2056" max="2056" width="20.42578125" customWidth="1"/>
    <col min="2305" max="2305" width="13.140625" customWidth="1"/>
    <col min="2306" max="2306" width="17.7109375" customWidth="1"/>
    <col min="2307" max="2307" width="16" customWidth="1"/>
    <col min="2308" max="2308" width="16.28515625" customWidth="1"/>
    <col min="2309" max="2309" width="13.85546875" customWidth="1"/>
    <col min="2310" max="2310" width="16" customWidth="1"/>
    <col min="2311" max="2311" width="20.140625" customWidth="1"/>
    <col min="2312" max="2312" width="20.42578125" customWidth="1"/>
    <col min="2561" max="2561" width="13.140625" customWidth="1"/>
    <col min="2562" max="2562" width="17.7109375" customWidth="1"/>
    <col min="2563" max="2563" width="16" customWidth="1"/>
    <col min="2564" max="2564" width="16.28515625" customWidth="1"/>
    <col min="2565" max="2565" width="13.85546875" customWidth="1"/>
    <col min="2566" max="2566" width="16" customWidth="1"/>
    <col min="2567" max="2567" width="20.140625" customWidth="1"/>
    <col min="2568" max="2568" width="20.42578125" customWidth="1"/>
    <col min="2817" max="2817" width="13.140625" customWidth="1"/>
    <col min="2818" max="2818" width="17.7109375" customWidth="1"/>
    <col min="2819" max="2819" width="16" customWidth="1"/>
    <col min="2820" max="2820" width="16.28515625" customWidth="1"/>
    <col min="2821" max="2821" width="13.85546875" customWidth="1"/>
    <col min="2822" max="2822" width="16" customWidth="1"/>
    <col min="2823" max="2823" width="20.140625" customWidth="1"/>
    <col min="2824" max="2824" width="20.42578125" customWidth="1"/>
    <col min="3073" max="3073" width="13.140625" customWidth="1"/>
    <col min="3074" max="3074" width="17.7109375" customWidth="1"/>
    <col min="3075" max="3075" width="16" customWidth="1"/>
    <col min="3076" max="3076" width="16.28515625" customWidth="1"/>
    <col min="3077" max="3077" width="13.85546875" customWidth="1"/>
    <col min="3078" max="3078" width="16" customWidth="1"/>
    <col min="3079" max="3079" width="20.140625" customWidth="1"/>
    <col min="3080" max="3080" width="20.42578125" customWidth="1"/>
    <col min="3329" max="3329" width="13.140625" customWidth="1"/>
    <col min="3330" max="3330" width="17.7109375" customWidth="1"/>
    <col min="3331" max="3331" width="16" customWidth="1"/>
    <col min="3332" max="3332" width="16.28515625" customWidth="1"/>
    <col min="3333" max="3333" width="13.85546875" customWidth="1"/>
    <col min="3334" max="3334" width="16" customWidth="1"/>
    <col min="3335" max="3335" width="20.140625" customWidth="1"/>
    <col min="3336" max="3336" width="20.42578125" customWidth="1"/>
    <col min="3585" max="3585" width="13.140625" customWidth="1"/>
    <col min="3586" max="3586" width="17.7109375" customWidth="1"/>
    <col min="3587" max="3587" width="16" customWidth="1"/>
    <col min="3588" max="3588" width="16.28515625" customWidth="1"/>
    <col min="3589" max="3589" width="13.85546875" customWidth="1"/>
    <col min="3590" max="3590" width="16" customWidth="1"/>
    <col min="3591" max="3591" width="20.140625" customWidth="1"/>
    <col min="3592" max="3592" width="20.42578125" customWidth="1"/>
    <col min="3841" max="3841" width="13.140625" customWidth="1"/>
    <col min="3842" max="3842" width="17.7109375" customWidth="1"/>
    <col min="3843" max="3843" width="16" customWidth="1"/>
    <col min="3844" max="3844" width="16.28515625" customWidth="1"/>
    <col min="3845" max="3845" width="13.85546875" customWidth="1"/>
    <col min="3846" max="3846" width="16" customWidth="1"/>
    <col min="3847" max="3847" width="20.140625" customWidth="1"/>
    <col min="3848" max="3848" width="20.42578125" customWidth="1"/>
    <col min="4097" max="4097" width="13.140625" customWidth="1"/>
    <col min="4098" max="4098" width="17.7109375" customWidth="1"/>
    <col min="4099" max="4099" width="16" customWidth="1"/>
    <col min="4100" max="4100" width="16.28515625" customWidth="1"/>
    <col min="4101" max="4101" width="13.85546875" customWidth="1"/>
    <col min="4102" max="4102" width="16" customWidth="1"/>
    <col min="4103" max="4103" width="20.140625" customWidth="1"/>
    <col min="4104" max="4104" width="20.42578125" customWidth="1"/>
    <col min="4353" max="4353" width="13.140625" customWidth="1"/>
    <col min="4354" max="4354" width="17.7109375" customWidth="1"/>
    <col min="4355" max="4355" width="16" customWidth="1"/>
    <col min="4356" max="4356" width="16.28515625" customWidth="1"/>
    <col min="4357" max="4357" width="13.85546875" customWidth="1"/>
    <col min="4358" max="4358" width="16" customWidth="1"/>
    <col min="4359" max="4359" width="20.140625" customWidth="1"/>
    <col min="4360" max="4360" width="20.42578125" customWidth="1"/>
    <col min="4609" max="4609" width="13.140625" customWidth="1"/>
    <col min="4610" max="4610" width="17.7109375" customWidth="1"/>
    <col min="4611" max="4611" width="16" customWidth="1"/>
    <col min="4612" max="4612" width="16.28515625" customWidth="1"/>
    <col min="4613" max="4613" width="13.85546875" customWidth="1"/>
    <col min="4614" max="4614" width="16" customWidth="1"/>
    <col min="4615" max="4615" width="20.140625" customWidth="1"/>
    <col min="4616" max="4616" width="20.42578125" customWidth="1"/>
    <col min="4865" max="4865" width="13.140625" customWidth="1"/>
    <col min="4866" max="4866" width="17.7109375" customWidth="1"/>
    <col min="4867" max="4867" width="16" customWidth="1"/>
    <col min="4868" max="4868" width="16.28515625" customWidth="1"/>
    <col min="4869" max="4869" width="13.85546875" customWidth="1"/>
    <col min="4870" max="4870" width="16" customWidth="1"/>
    <col min="4871" max="4871" width="20.140625" customWidth="1"/>
    <col min="4872" max="4872" width="20.42578125" customWidth="1"/>
    <col min="5121" max="5121" width="13.140625" customWidth="1"/>
    <col min="5122" max="5122" width="17.7109375" customWidth="1"/>
    <col min="5123" max="5123" width="16" customWidth="1"/>
    <col min="5124" max="5124" width="16.28515625" customWidth="1"/>
    <col min="5125" max="5125" width="13.85546875" customWidth="1"/>
    <col min="5126" max="5126" width="16" customWidth="1"/>
    <col min="5127" max="5127" width="20.140625" customWidth="1"/>
    <col min="5128" max="5128" width="20.42578125" customWidth="1"/>
    <col min="5377" max="5377" width="13.140625" customWidth="1"/>
    <col min="5378" max="5378" width="17.7109375" customWidth="1"/>
    <col min="5379" max="5379" width="16" customWidth="1"/>
    <col min="5380" max="5380" width="16.28515625" customWidth="1"/>
    <col min="5381" max="5381" width="13.85546875" customWidth="1"/>
    <col min="5382" max="5382" width="16" customWidth="1"/>
    <col min="5383" max="5383" width="20.140625" customWidth="1"/>
    <col min="5384" max="5384" width="20.42578125" customWidth="1"/>
    <col min="5633" max="5633" width="13.140625" customWidth="1"/>
    <col min="5634" max="5634" width="17.7109375" customWidth="1"/>
    <col min="5635" max="5635" width="16" customWidth="1"/>
    <col min="5636" max="5636" width="16.28515625" customWidth="1"/>
    <col min="5637" max="5637" width="13.85546875" customWidth="1"/>
    <col min="5638" max="5638" width="16" customWidth="1"/>
    <col min="5639" max="5639" width="20.140625" customWidth="1"/>
    <col min="5640" max="5640" width="20.42578125" customWidth="1"/>
    <col min="5889" max="5889" width="13.140625" customWidth="1"/>
    <col min="5890" max="5890" width="17.7109375" customWidth="1"/>
    <col min="5891" max="5891" width="16" customWidth="1"/>
    <col min="5892" max="5892" width="16.28515625" customWidth="1"/>
    <col min="5893" max="5893" width="13.85546875" customWidth="1"/>
    <col min="5894" max="5894" width="16" customWidth="1"/>
    <col min="5895" max="5895" width="20.140625" customWidth="1"/>
    <col min="5896" max="5896" width="20.42578125" customWidth="1"/>
    <col min="6145" max="6145" width="13.140625" customWidth="1"/>
    <col min="6146" max="6146" width="17.7109375" customWidth="1"/>
    <col min="6147" max="6147" width="16" customWidth="1"/>
    <col min="6148" max="6148" width="16.28515625" customWidth="1"/>
    <col min="6149" max="6149" width="13.85546875" customWidth="1"/>
    <col min="6150" max="6150" width="16" customWidth="1"/>
    <col min="6151" max="6151" width="20.140625" customWidth="1"/>
    <col min="6152" max="6152" width="20.42578125" customWidth="1"/>
    <col min="6401" max="6401" width="13.140625" customWidth="1"/>
    <col min="6402" max="6402" width="17.7109375" customWidth="1"/>
    <col min="6403" max="6403" width="16" customWidth="1"/>
    <col min="6404" max="6404" width="16.28515625" customWidth="1"/>
    <col min="6405" max="6405" width="13.85546875" customWidth="1"/>
    <col min="6406" max="6406" width="16" customWidth="1"/>
    <col min="6407" max="6407" width="20.140625" customWidth="1"/>
    <col min="6408" max="6408" width="20.42578125" customWidth="1"/>
    <col min="6657" max="6657" width="13.140625" customWidth="1"/>
    <col min="6658" max="6658" width="17.7109375" customWidth="1"/>
    <col min="6659" max="6659" width="16" customWidth="1"/>
    <col min="6660" max="6660" width="16.28515625" customWidth="1"/>
    <col min="6661" max="6661" width="13.85546875" customWidth="1"/>
    <col min="6662" max="6662" width="16" customWidth="1"/>
    <col min="6663" max="6663" width="20.140625" customWidth="1"/>
    <col min="6664" max="6664" width="20.42578125" customWidth="1"/>
    <col min="6913" max="6913" width="13.140625" customWidth="1"/>
    <col min="6914" max="6914" width="17.7109375" customWidth="1"/>
    <col min="6915" max="6915" width="16" customWidth="1"/>
    <col min="6916" max="6916" width="16.28515625" customWidth="1"/>
    <col min="6917" max="6917" width="13.85546875" customWidth="1"/>
    <col min="6918" max="6918" width="16" customWidth="1"/>
    <col min="6919" max="6919" width="20.140625" customWidth="1"/>
    <col min="6920" max="6920" width="20.42578125" customWidth="1"/>
    <col min="7169" max="7169" width="13.140625" customWidth="1"/>
    <col min="7170" max="7170" width="17.7109375" customWidth="1"/>
    <col min="7171" max="7171" width="16" customWidth="1"/>
    <col min="7172" max="7172" width="16.28515625" customWidth="1"/>
    <col min="7173" max="7173" width="13.85546875" customWidth="1"/>
    <col min="7174" max="7174" width="16" customWidth="1"/>
    <col min="7175" max="7175" width="20.140625" customWidth="1"/>
    <col min="7176" max="7176" width="20.42578125" customWidth="1"/>
    <col min="7425" max="7425" width="13.140625" customWidth="1"/>
    <col min="7426" max="7426" width="17.7109375" customWidth="1"/>
    <col min="7427" max="7427" width="16" customWidth="1"/>
    <col min="7428" max="7428" width="16.28515625" customWidth="1"/>
    <col min="7429" max="7429" width="13.85546875" customWidth="1"/>
    <col min="7430" max="7430" width="16" customWidth="1"/>
    <col min="7431" max="7431" width="20.140625" customWidth="1"/>
    <col min="7432" max="7432" width="20.42578125" customWidth="1"/>
    <col min="7681" max="7681" width="13.140625" customWidth="1"/>
    <col min="7682" max="7682" width="17.7109375" customWidth="1"/>
    <col min="7683" max="7683" width="16" customWidth="1"/>
    <col min="7684" max="7684" width="16.28515625" customWidth="1"/>
    <col min="7685" max="7685" width="13.85546875" customWidth="1"/>
    <col min="7686" max="7686" width="16" customWidth="1"/>
    <col min="7687" max="7687" width="20.140625" customWidth="1"/>
    <col min="7688" max="7688" width="20.42578125" customWidth="1"/>
    <col min="7937" max="7937" width="13.140625" customWidth="1"/>
    <col min="7938" max="7938" width="17.7109375" customWidth="1"/>
    <col min="7939" max="7939" width="16" customWidth="1"/>
    <col min="7940" max="7940" width="16.28515625" customWidth="1"/>
    <col min="7941" max="7941" width="13.85546875" customWidth="1"/>
    <col min="7942" max="7942" width="16" customWidth="1"/>
    <col min="7943" max="7943" width="20.140625" customWidth="1"/>
    <col min="7944" max="7944" width="20.42578125" customWidth="1"/>
    <col min="8193" max="8193" width="13.140625" customWidth="1"/>
    <col min="8194" max="8194" width="17.7109375" customWidth="1"/>
    <col min="8195" max="8195" width="16" customWidth="1"/>
    <col min="8196" max="8196" width="16.28515625" customWidth="1"/>
    <col min="8197" max="8197" width="13.85546875" customWidth="1"/>
    <col min="8198" max="8198" width="16" customWidth="1"/>
    <col min="8199" max="8199" width="20.140625" customWidth="1"/>
    <col min="8200" max="8200" width="20.42578125" customWidth="1"/>
    <col min="8449" max="8449" width="13.140625" customWidth="1"/>
    <col min="8450" max="8450" width="17.7109375" customWidth="1"/>
    <col min="8451" max="8451" width="16" customWidth="1"/>
    <col min="8452" max="8452" width="16.28515625" customWidth="1"/>
    <col min="8453" max="8453" width="13.85546875" customWidth="1"/>
    <col min="8454" max="8454" width="16" customWidth="1"/>
    <col min="8455" max="8455" width="20.140625" customWidth="1"/>
    <col min="8456" max="8456" width="20.42578125" customWidth="1"/>
    <col min="8705" max="8705" width="13.140625" customWidth="1"/>
    <col min="8706" max="8706" width="17.7109375" customWidth="1"/>
    <col min="8707" max="8707" width="16" customWidth="1"/>
    <col min="8708" max="8708" width="16.28515625" customWidth="1"/>
    <col min="8709" max="8709" width="13.85546875" customWidth="1"/>
    <col min="8710" max="8710" width="16" customWidth="1"/>
    <col min="8711" max="8711" width="20.140625" customWidth="1"/>
    <col min="8712" max="8712" width="20.42578125" customWidth="1"/>
    <col min="8961" max="8961" width="13.140625" customWidth="1"/>
    <col min="8962" max="8962" width="17.7109375" customWidth="1"/>
    <col min="8963" max="8963" width="16" customWidth="1"/>
    <col min="8964" max="8964" width="16.28515625" customWidth="1"/>
    <col min="8965" max="8965" width="13.85546875" customWidth="1"/>
    <col min="8966" max="8966" width="16" customWidth="1"/>
    <col min="8967" max="8967" width="20.140625" customWidth="1"/>
    <col min="8968" max="8968" width="20.42578125" customWidth="1"/>
    <col min="9217" max="9217" width="13.140625" customWidth="1"/>
    <col min="9218" max="9218" width="17.7109375" customWidth="1"/>
    <col min="9219" max="9219" width="16" customWidth="1"/>
    <col min="9220" max="9220" width="16.28515625" customWidth="1"/>
    <col min="9221" max="9221" width="13.85546875" customWidth="1"/>
    <col min="9222" max="9222" width="16" customWidth="1"/>
    <col min="9223" max="9223" width="20.140625" customWidth="1"/>
    <col min="9224" max="9224" width="20.42578125" customWidth="1"/>
    <col min="9473" max="9473" width="13.140625" customWidth="1"/>
    <col min="9474" max="9474" width="17.7109375" customWidth="1"/>
    <col min="9475" max="9475" width="16" customWidth="1"/>
    <col min="9476" max="9476" width="16.28515625" customWidth="1"/>
    <col min="9477" max="9477" width="13.85546875" customWidth="1"/>
    <col min="9478" max="9478" width="16" customWidth="1"/>
    <col min="9479" max="9479" width="20.140625" customWidth="1"/>
    <col min="9480" max="9480" width="20.42578125" customWidth="1"/>
    <col min="9729" max="9729" width="13.140625" customWidth="1"/>
    <col min="9730" max="9730" width="17.7109375" customWidth="1"/>
    <col min="9731" max="9731" width="16" customWidth="1"/>
    <col min="9732" max="9732" width="16.28515625" customWidth="1"/>
    <col min="9733" max="9733" width="13.85546875" customWidth="1"/>
    <col min="9734" max="9734" width="16" customWidth="1"/>
    <col min="9735" max="9735" width="20.140625" customWidth="1"/>
    <col min="9736" max="9736" width="20.42578125" customWidth="1"/>
    <col min="9985" max="9985" width="13.140625" customWidth="1"/>
    <col min="9986" max="9986" width="17.7109375" customWidth="1"/>
    <col min="9987" max="9987" width="16" customWidth="1"/>
    <col min="9988" max="9988" width="16.28515625" customWidth="1"/>
    <col min="9989" max="9989" width="13.85546875" customWidth="1"/>
    <col min="9990" max="9990" width="16" customWidth="1"/>
    <col min="9991" max="9991" width="20.140625" customWidth="1"/>
    <col min="9992" max="9992" width="20.42578125" customWidth="1"/>
    <col min="10241" max="10241" width="13.140625" customWidth="1"/>
    <col min="10242" max="10242" width="17.7109375" customWidth="1"/>
    <col min="10243" max="10243" width="16" customWidth="1"/>
    <col min="10244" max="10244" width="16.28515625" customWidth="1"/>
    <col min="10245" max="10245" width="13.85546875" customWidth="1"/>
    <col min="10246" max="10246" width="16" customWidth="1"/>
    <col min="10247" max="10247" width="20.140625" customWidth="1"/>
    <col min="10248" max="10248" width="20.42578125" customWidth="1"/>
    <col min="10497" max="10497" width="13.140625" customWidth="1"/>
    <col min="10498" max="10498" width="17.7109375" customWidth="1"/>
    <col min="10499" max="10499" width="16" customWidth="1"/>
    <col min="10500" max="10500" width="16.28515625" customWidth="1"/>
    <col min="10501" max="10501" width="13.85546875" customWidth="1"/>
    <col min="10502" max="10502" width="16" customWidth="1"/>
    <col min="10503" max="10503" width="20.140625" customWidth="1"/>
    <col min="10504" max="10504" width="20.42578125" customWidth="1"/>
    <col min="10753" max="10753" width="13.140625" customWidth="1"/>
    <col min="10754" max="10754" width="17.7109375" customWidth="1"/>
    <col min="10755" max="10755" width="16" customWidth="1"/>
    <col min="10756" max="10756" width="16.28515625" customWidth="1"/>
    <col min="10757" max="10757" width="13.85546875" customWidth="1"/>
    <col min="10758" max="10758" width="16" customWidth="1"/>
    <col min="10759" max="10759" width="20.140625" customWidth="1"/>
    <col min="10760" max="10760" width="20.42578125" customWidth="1"/>
    <col min="11009" max="11009" width="13.140625" customWidth="1"/>
    <col min="11010" max="11010" width="17.7109375" customWidth="1"/>
    <col min="11011" max="11011" width="16" customWidth="1"/>
    <col min="11012" max="11012" width="16.28515625" customWidth="1"/>
    <col min="11013" max="11013" width="13.85546875" customWidth="1"/>
    <col min="11014" max="11014" width="16" customWidth="1"/>
    <col min="11015" max="11015" width="20.140625" customWidth="1"/>
    <col min="11016" max="11016" width="20.42578125" customWidth="1"/>
    <col min="11265" max="11265" width="13.140625" customWidth="1"/>
    <col min="11266" max="11266" width="17.7109375" customWidth="1"/>
    <col min="11267" max="11267" width="16" customWidth="1"/>
    <col min="11268" max="11268" width="16.28515625" customWidth="1"/>
    <col min="11269" max="11269" width="13.85546875" customWidth="1"/>
    <col min="11270" max="11270" width="16" customWidth="1"/>
    <col min="11271" max="11271" width="20.140625" customWidth="1"/>
    <col min="11272" max="11272" width="20.42578125" customWidth="1"/>
    <col min="11521" max="11521" width="13.140625" customWidth="1"/>
    <col min="11522" max="11522" width="17.7109375" customWidth="1"/>
    <col min="11523" max="11523" width="16" customWidth="1"/>
    <col min="11524" max="11524" width="16.28515625" customWidth="1"/>
    <col min="11525" max="11525" width="13.85546875" customWidth="1"/>
    <col min="11526" max="11526" width="16" customWidth="1"/>
    <col min="11527" max="11527" width="20.140625" customWidth="1"/>
    <col min="11528" max="11528" width="20.42578125" customWidth="1"/>
    <col min="11777" max="11777" width="13.140625" customWidth="1"/>
    <col min="11778" max="11778" width="17.7109375" customWidth="1"/>
    <col min="11779" max="11779" width="16" customWidth="1"/>
    <col min="11780" max="11780" width="16.28515625" customWidth="1"/>
    <col min="11781" max="11781" width="13.85546875" customWidth="1"/>
    <col min="11782" max="11782" width="16" customWidth="1"/>
    <col min="11783" max="11783" width="20.140625" customWidth="1"/>
    <col min="11784" max="11784" width="20.42578125" customWidth="1"/>
    <col min="12033" max="12033" width="13.140625" customWidth="1"/>
    <col min="12034" max="12034" width="17.7109375" customWidth="1"/>
    <col min="12035" max="12035" width="16" customWidth="1"/>
    <col min="12036" max="12036" width="16.28515625" customWidth="1"/>
    <col min="12037" max="12037" width="13.85546875" customWidth="1"/>
    <col min="12038" max="12038" width="16" customWidth="1"/>
    <col min="12039" max="12039" width="20.140625" customWidth="1"/>
    <col min="12040" max="12040" width="20.42578125" customWidth="1"/>
    <col min="12289" max="12289" width="13.140625" customWidth="1"/>
    <col min="12290" max="12290" width="17.7109375" customWidth="1"/>
    <col min="12291" max="12291" width="16" customWidth="1"/>
    <col min="12292" max="12292" width="16.28515625" customWidth="1"/>
    <col min="12293" max="12293" width="13.85546875" customWidth="1"/>
    <col min="12294" max="12294" width="16" customWidth="1"/>
    <col min="12295" max="12295" width="20.140625" customWidth="1"/>
    <col min="12296" max="12296" width="20.42578125" customWidth="1"/>
    <col min="12545" max="12545" width="13.140625" customWidth="1"/>
    <col min="12546" max="12546" width="17.7109375" customWidth="1"/>
    <col min="12547" max="12547" width="16" customWidth="1"/>
    <col min="12548" max="12548" width="16.28515625" customWidth="1"/>
    <col min="12549" max="12549" width="13.85546875" customWidth="1"/>
    <col min="12550" max="12550" width="16" customWidth="1"/>
    <col min="12551" max="12551" width="20.140625" customWidth="1"/>
    <col min="12552" max="12552" width="20.42578125" customWidth="1"/>
    <col min="12801" max="12801" width="13.140625" customWidth="1"/>
    <col min="12802" max="12802" width="17.7109375" customWidth="1"/>
    <col min="12803" max="12803" width="16" customWidth="1"/>
    <col min="12804" max="12804" width="16.28515625" customWidth="1"/>
    <col min="12805" max="12805" width="13.85546875" customWidth="1"/>
    <col min="12806" max="12806" width="16" customWidth="1"/>
    <col min="12807" max="12807" width="20.140625" customWidth="1"/>
    <col min="12808" max="12808" width="20.42578125" customWidth="1"/>
    <col min="13057" max="13057" width="13.140625" customWidth="1"/>
    <col min="13058" max="13058" width="17.7109375" customWidth="1"/>
    <col min="13059" max="13059" width="16" customWidth="1"/>
    <col min="13060" max="13060" width="16.28515625" customWidth="1"/>
    <col min="13061" max="13061" width="13.85546875" customWidth="1"/>
    <col min="13062" max="13062" width="16" customWidth="1"/>
    <col min="13063" max="13063" width="20.140625" customWidth="1"/>
    <col min="13064" max="13064" width="20.42578125" customWidth="1"/>
    <col min="13313" max="13313" width="13.140625" customWidth="1"/>
    <col min="13314" max="13314" width="17.7109375" customWidth="1"/>
    <col min="13315" max="13315" width="16" customWidth="1"/>
    <col min="13316" max="13316" width="16.28515625" customWidth="1"/>
    <col min="13317" max="13317" width="13.85546875" customWidth="1"/>
    <col min="13318" max="13318" width="16" customWidth="1"/>
    <col min="13319" max="13319" width="20.140625" customWidth="1"/>
    <col min="13320" max="13320" width="20.42578125" customWidth="1"/>
    <col min="13569" max="13569" width="13.140625" customWidth="1"/>
    <col min="13570" max="13570" width="17.7109375" customWidth="1"/>
    <col min="13571" max="13571" width="16" customWidth="1"/>
    <col min="13572" max="13572" width="16.28515625" customWidth="1"/>
    <col min="13573" max="13573" width="13.85546875" customWidth="1"/>
    <col min="13574" max="13574" width="16" customWidth="1"/>
    <col min="13575" max="13575" width="20.140625" customWidth="1"/>
    <col min="13576" max="13576" width="20.42578125" customWidth="1"/>
    <col min="13825" max="13825" width="13.140625" customWidth="1"/>
    <col min="13826" max="13826" width="17.7109375" customWidth="1"/>
    <col min="13827" max="13827" width="16" customWidth="1"/>
    <col min="13828" max="13828" width="16.28515625" customWidth="1"/>
    <col min="13829" max="13829" width="13.85546875" customWidth="1"/>
    <col min="13830" max="13830" width="16" customWidth="1"/>
    <col min="13831" max="13831" width="20.140625" customWidth="1"/>
    <col min="13832" max="13832" width="20.42578125" customWidth="1"/>
    <col min="14081" max="14081" width="13.140625" customWidth="1"/>
    <col min="14082" max="14082" width="17.7109375" customWidth="1"/>
    <col min="14083" max="14083" width="16" customWidth="1"/>
    <col min="14084" max="14084" width="16.28515625" customWidth="1"/>
    <col min="14085" max="14085" width="13.85546875" customWidth="1"/>
    <col min="14086" max="14086" width="16" customWidth="1"/>
    <col min="14087" max="14087" width="20.140625" customWidth="1"/>
    <col min="14088" max="14088" width="20.42578125" customWidth="1"/>
    <col min="14337" max="14337" width="13.140625" customWidth="1"/>
    <col min="14338" max="14338" width="17.7109375" customWidth="1"/>
    <col min="14339" max="14339" width="16" customWidth="1"/>
    <col min="14340" max="14340" width="16.28515625" customWidth="1"/>
    <col min="14341" max="14341" width="13.85546875" customWidth="1"/>
    <col min="14342" max="14342" width="16" customWidth="1"/>
    <col min="14343" max="14343" width="20.140625" customWidth="1"/>
    <col min="14344" max="14344" width="20.42578125" customWidth="1"/>
    <col min="14593" max="14593" width="13.140625" customWidth="1"/>
    <col min="14594" max="14594" width="17.7109375" customWidth="1"/>
    <col min="14595" max="14595" width="16" customWidth="1"/>
    <col min="14596" max="14596" width="16.28515625" customWidth="1"/>
    <col min="14597" max="14597" width="13.85546875" customWidth="1"/>
    <col min="14598" max="14598" width="16" customWidth="1"/>
    <col min="14599" max="14599" width="20.140625" customWidth="1"/>
    <col min="14600" max="14600" width="20.42578125" customWidth="1"/>
    <col min="14849" max="14849" width="13.140625" customWidth="1"/>
    <col min="14850" max="14850" width="17.7109375" customWidth="1"/>
    <col min="14851" max="14851" width="16" customWidth="1"/>
    <col min="14852" max="14852" width="16.28515625" customWidth="1"/>
    <col min="14853" max="14853" width="13.85546875" customWidth="1"/>
    <col min="14854" max="14854" width="16" customWidth="1"/>
    <col min="14855" max="14855" width="20.140625" customWidth="1"/>
    <col min="14856" max="14856" width="20.42578125" customWidth="1"/>
    <col min="15105" max="15105" width="13.140625" customWidth="1"/>
    <col min="15106" max="15106" width="17.7109375" customWidth="1"/>
    <col min="15107" max="15107" width="16" customWidth="1"/>
    <col min="15108" max="15108" width="16.28515625" customWidth="1"/>
    <col min="15109" max="15109" width="13.85546875" customWidth="1"/>
    <col min="15110" max="15110" width="16" customWidth="1"/>
    <col min="15111" max="15111" width="20.140625" customWidth="1"/>
    <col min="15112" max="15112" width="20.42578125" customWidth="1"/>
    <col min="15361" max="15361" width="13.140625" customWidth="1"/>
    <col min="15362" max="15362" width="17.7109375" customWidth="1"/>
    <col min="15363" max="15363" width="16" customWidth="1"/>
    <col min="15364" max="15364" width="16.28515625" customWidth="1"/>
    <col min="15365" max="15365" width="13.85546875" customWidth="1"/>
    <col min="15366" max="15366" width="16" customWidth="1"/>
    <col min="15367" max="15367" width="20.140625" customWidth="1"/>
    <col min="15368" max="15368" width="20.42578125" customWidth="1"/>
    <col min="15617" max="15617" width="13.140625" customWidth="1"/>
    <col min="15618" max="15618" width="17.7109375" customWidth="1"/>
    <col min="15619" max="15619" width="16" customWidth="1"/>
    <col min="15620" max="15620" width="16.28515625" customWidth="1"/>
    <col min="15621" max="15621" width="13.85546875" customWidth="1"/>
    <col min="15622" max="15622" width="16" customWidth="1"/>
    <col min="15623" max="15623" width="20.140625" customWidth="1"/>
    <col min="15624" max="15624" width="20.42578125" customWidth="1"/>
    <col min="15873" max="15873" width="13.140625" customWidth="1"/>
    <col min="15874" max="15874" width="17.7109375" customWidth="1"/>
    <col min="15875" max="15875" width="16" customWidth="1"/>
    <col min="15876" max="15876" width="16.28515625" customWidth="1"/>
    <col min="15877" max="15877" width="13.85546875" customWidth="1"/>
    <col min="15878" max="15878" width="16" customWidth="1"/>
    <col min="15879" max="15879" width="20.140625" customWidth="1"/>
    <col min="15880" max="15880" width="20.42578125" customWidth="1"/>
    <col min="16129" max="16129" width="13.140625" customWidth="1"/>
    <col min="16130" max="16130" width="17.7109375" customWidth="1"/>
    <col min="16131" max="16131" width="16" customWidth="1"/>
    <col min="16132" max="16132" width="16.28515625" customWidth="1"/>
    <col min="16133" max="16133" width="13.85546875" customWidth="1"/>
    <col min="16134" max="16134" width="16" customWidth="1"/>
    <col min="16135" max="16135" width="20.140625" customWidth="1"/>
    <col min="16136" max="16136" width="20.42578125" customWidth="1"/>
  </cols>
  <sheetData>
    <row r="1" spans="1:8" ht="51.75" customHeight="1" x14ac:dyDescent="0.25">
      <c r="A1" s="306"/>
      <c r="B1" s="306"/>
      <c r="C1" s="306"/>
      <c r="D1" s="306"/>
      <c r="E1" s="306"/>
      <c r="F1" s="306"/>
      <c r="G1" s="432" t="s">
        <v>498</v>
      </c>
      <c r="H1" s="432"/>
    </row>
    <row r="2" spans="1:8" ht="61.5" customHeight="1" x14ac:dyDescent="0.25">
      <c r="A2" s="428" t="s">
        <v>508</v>
      </c>
      <c r="B2" s="428"/>
      <c r="C2" s="428"/>
      <c r="D2" s="428"/>
      <c r="E2" s="428"/>
      <c r="F2" s="428"/>
      <c r="G2" s="428"/>
      <c r="H2" s="428"/>
    </row>
    <row r="3" spans="1:8" ht="15.75" x14ac:dyDescent="0.25">
      <c r="A3" s="434" t="s">
        <v>500</v>
      </c>
      <c r="B3" s="434"/>
      <c r="C3" s="434"/>
      <c r="D3" s="434"/>
      <c r="E3" s="434"/>
      <c r="F3" s="434"/>
      <c r="G3" s="434"/>
      <c r="H3" s="434"/>
    </row>
    <row r="4" spans="1:8" ht="28.5" customHeight="1" x14ac:dyDescent="0.25">
      <c r="A4" s="435" t="s">
        <v>493</v>
      </c>
      <c r="B4" s="436"/>
      <c r="C4" s="439" t="s">
        <v>494</v>
      </c>
      <c r="D4" s="440"/>
      <c r="E4" s="439" t="s">
        <v>499</v>
      </c>
      <c r="F4" s="440"/>
      <c r="G4" s="439" t="s">
        <v>495</v>
      </c>
      <c r="H4" s="440"/>
    </row>
    <row r="5" spans="1:8" x14ac:dyDescent="0.25">
      <c r="A5" s="437"/>
      <c r="B5" s="438"/>
      <c r="C5" s="307" t="s">
        <v>5</v>
      </c>
      <c r="D5" s="307" t="s">
        <v>496</v>
      </c>
      <c r="E5" s="307" t="s">
        <v>5</v>
      </c>
      <c r="F5" s="307" t="s">
        <v>496</v>
      </c>
      <c r="G5" s="307" t="s">
        <v>5</v>
      </c>
      <c r="H5" s="307" t="s">
        <v>496</v>
      </c>
    </row>
    <row r="6" spans="1:8" ht="34.5" customHeight="1" x14ac:dyDescent="0.25">
      <c r="A6" s="433" t="s">
        <v>497</v>
      </c>
      <c r="B6" s="433"/>
      <c r="C6" s="313">
        <v>1992</v>
      </c>
      <c r="D6" s="313">
        <v>40743000</v>
      </c>
      <c r="E6" s="314">
        <v>22</v>
      </c>
      <c r="F6" s="314">
        <v>448054</v>
      </c>
      <c r="G6" s="314">
        <f>C6+E6</f>
        <v>2014</v>
      </c>
      <c r="H6" s="314">
        <f>D6+F6</f>
        <v>41191054</v>
      </c>
    </row>
    <row r="12" spans="1:8" x14ac:dyDescent="0.25">
      <c r="H12" s="9"/>
    </row>
  </sheetData>
  <mergeCells count="8">
    <mergeCell ref="G1:H1"/>
    <mergeCell ref="A2:H2"/>
    <mergeCell ref="A6:B6"/>
    <mergeCell ref="A3:H3"/>
    <mergeCell ref="A4:B5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18</vt:i4>
      </vt:variant>
    </vt:vector>
  </HeadingPairs>
  <TitlesOfParts>
    <vt:vector size="42" baseType="lpstr">
      <vt:lpstr>прил 12(ВМП)</vt:lpstr>
      <vt:lpstr>прил 11(АПП)</vt:lpstr>
      <vt:lpstr>прил 8</vt:lpstr>
      <vt:lpstr>прил 7.1 </vt:lpstr>
      <vt:lpstr>прил 7</vt:lpstr>
      <vt:lpstr>прил 6.1 </vt:lpstr>
      <vt:lpstr>прил 6</vt:lpstr>
      <vt:lpstr>прил5.1 </vt:lpstr>
      <vt:lpstr>прил 5</vt:lpstr>
      <vt:lpstr>прил 4.1 </vt:lpstr>
      <vt:lpstr>прил 4</vt:lpstr>
      <vt:lpstr>прил 3.2</vt:lpstr>
      <vt:lpstr>прил 3.1</vt:lpstr>
      <vt:lpstr>прил 3</vt:lpstr>
      <vt:lpstr>прил 2 подуш.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1.1'!Заголовки_для_печати</vt:lpstr>
      <vt:lpstr>'прил 1.2'!Заголовки_для_печати</vt:lpstr>
      <vt:lpstr>'прил 1.3'!Заголовки_для_печати</vt:lpstr>
      <vt:lpstr>'прил 1.4'!Заголовки_для_печати</vt:lpstr>
      <vt:lpstr>'прил 1.5'!Заголовки_для_печати</vt:lpstr>
      <vt:lpstr>'прил 1.6'!Заголовки_для_печати</vt:lpstr>
      <vt:lpstr>'прил 1.7'!Заголовки_для_печати</vt:lpstr>
      <vt:lpstr>'прил 1.8'!Заголовки_для_печати</vt:lpstr>
      <vt:lpstr>'прил 1.9'!Заголовки_для_печати</vt:lpstr>
      <vt:lpstr>'прил 1.9'!Область_печати</vt:lpstr>
      <vt:lpstr>'прил 11(АПП)'!Область_печати</vt:lpstr>
      <vt:lpstr>'прил 3.1'!Область_печати</vt:lpstr>
      <vt:lpstr>'прил 4'!Область_печати</vt:lpstr>
      <vt:lpstr>'прил 4.1 '!Область_печати</vt:lpstr>
      <vt:lpstr>'прил 5'!Область_печати</vt:lpstr>
      <vt:lpstr>'прил 6.1 '!Область_печати</vt:lpstr>
      <vt:lpstr>'прил 7.1 '!Область_печати</vt:lpstr>
      <vt:lpstr>'прил5.1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2017-01-13T07:08:42Z</cp:lastPrinted>
  <dcterms:created xsi:type="dcterms:W3CDTF">2016-12-09T06:27:55Z</dcterms:created>
  <dcterms:modified xsi:type="dcterms:W3CDTF">2017-01-13T07:08:51Z</dcterms:modified>
</cp:coreProperties>
</file>